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REA TECNICA\9 POLITICA\ELECTRICIDAD\11 modificacion tarifas 2020_2021\"/>
    </mc:Choice>
  </mc:AlternateContent>
  <xr:revisionPtr revIDLastSave="0" documentId="13_ncr:1_{1970DCF7-F07C-486F-AC93-9EE88DACF4E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NORMA 2021 (3P)" sheetId="2" r:id="rId1"/>
    <sheet name="CONSIDERACIONES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2" l="1"/>
  <c r="D33" i="2"/>
  <c r="E43" i="2" s="1"/>
  <c r="F46" i="2"/>
  <c r="G46" i="2"/>
  <c r="H46" i="2"/>
  <c r="I46" i="2"/>
  <c r="D46" i="2"/>
  <c r="E37" i="2"/>
  <c r="D37" i="2"/>
  <c r="I43" i="2" s="1"/>
  <c r="E36" i="2"/>
  <c r="D36" i="2"/>
  <c r="E35" i="2"/>
  <c r="D35" i="2"/>
  <c r="G43" i="2" s="1"/>
  <c r="E34" i="2"/>
  <c r="D34" i="2"/>
  <c r="F43" i="2" s="1"/>
  <c r="E33" i="2"/>
  <c r="E32" i="2"/>
  <c r="D32" i="2"/>
  <c r="D43" i="2" s="1"/>
  <c r="E26" i="2"/>
  <c r="F26" i="2" s="1"/>
  <c r="E25" i="2"/>
  <c r="F25" i="2" s="1"/>
  <c r="E24" i="2"/>
  <c r="F24" i="2" s="1"/>
  <c r="J18" i="2"/>
  <c r="J13" i="2"/>
  <c r="F36" i="2" l="1"/>
  <c r="H43" i="2"/>
  <c r="F37" i="2"/>
  <c r="F35" i="2"/>
  <c r="F32" i="2"/>
  <c r="F34" i="2"/>
  <c r="F33" i="2"/>
  <c r="E38" i="2"/>
  <c r="F28" i="2"/>
  <c r="E28" i="2"/>
  <c r="F38" i="2" l="1"/>
  <c r="G38" i="2" s="1"/>
  <c r="H38" i="2" s="1"/>
  <c r="E47" i="2"/>
  <c r="I47" i="2" l="1"/>
  <c r="I48" i="2" s="1"/>
  <c r="H47" i="2"/>
  <c r="H48" i="2" s="1"/>
  <c r="H49" i="2" s="1"/>
  <c r="H50" i="2" s="1"/>
  <c r="G47" i="2"/>
  <c r="G48" i="2" s="1"/>
  <c r="G49" i="2" s="1"/>
  <c r="G50" i="2" s="1"/>
  <c r="F47" i="2"/>
  <c r="F48" i="2" s="1"/>
  <c r="F49" i="2" s="1"/>
  <c r="F50" i="2" s="1"/>
  <c r="E48" i="2"/>
  <c r="E49" i="2" s="1"/>
  <c r="E50" i="2" s="1"/>
  <c r="D47" i="2"/>
  <c r="D48" i="2" s="1"/>
  <c r="I49" i="2" l="1"/>
  <c r="I50" i="2" s="1"/>
  <c r="D49" i="2"/>
  <c r="D50" i="2" s="1"/>
  <c r="E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Lozoya</author>
  </authors>
  <commentList>
    <comment ref="C43" authorId="0" shapeId="0" xr:uid="{3C4F0AE5-76B4-4CC2-B701-82452BF80673}">
      <text>
        <r>
          <rPr>
            <b/>
            <sz val="8"/>
            <color indexed="81"/>
            <rFont val="Tahoma"/>
            <family val="2"/>
          </rPr>
          <t>Lozoya:</t>
        </r>
        <r>
          <rPr>
            <sz val="8"/>
            <color indexed="81"/>
            <rFont val="Tahoma"/>
            <family val="2"/>
          </rPr>
          <t xml:space="preserve">
potencia contratada en el período i en el período considerado.</t>
        </r>
      </text>
    </comment>
    <comment ref="C44" authorId="0" shapeId="0" xr:uid="{652B7E7A-A943-4C06-81B1-97883F0B015F}">
      <text>
        <r>
          <rPr>
            <b/>
            <sz val="8"/>
            <color indexed="81"/>
            <rFont val="Tahoma"/>
            <family val="2"/>
          </rPr>
          <t>Lozoya:</t>
        </r>
        <r>
          <rPr>
            <sz val="8"/>
            <color indexed="81"/>
            <rFont val="Tahoma"/>
            <family val="2"/>
          </rPr>
          <t xml:space="preserve">
potencia demandada en cada uno de los cuartos de hora del período i en que se haya sobrepasado Pci.</t>
        </r>
      </text>
    </comment>
    <comment ref="C57" authorId="0" shapeId="0" xr:uid="{99B3CC21-5C24-41A7-8168-2F5B9F687B71}">
      <text>
        <r>
          <rPr>
            <b/>
            <sz val="8"/>
            <color indexed="81"/>
            <rFont val="Tahoma"/>
            <family val="2"/>
          </rPr>
          <t>Lozoya:</t>
        </r>
        <r>
          <rPr>
            <sz val="8"/>
            <color indexed="81"/>
            <rFont val="Tahoma"/>
            <family val="2"/>
          </rPr>
          <t xml:space="preserve">
Ki = coeficiente que tomará los siguientes valores dependiendo del período tarifario i</t>
        </r>
      </text>
    </comment>
  </commentList>
</comments>
</file>

<file path=xl/sharedStrings.xml><?xml version="1.0" encoding="utf-8"?>
<sst xmlns="http://schemas.openxmlformats.org/spreadsheetml/2006/main" count="80" uniqueCount="58">
  <si>
    <t>P1</t>
  </si>
  <si>
    <t>P2</t>
  </si>
  <si>
    <t>P3</t>
  </si>
  <si>
    <t>P4</t>
  </si>
  <si>
    <t>P5</t>
  </si>
  <si>
    <t>P6</t>
  </si>
  <si>
    <t xml:space="preserve">Pdj (kw) </t>
  </si>
  <si>
    <t xml:space="preserve">Pci (kw) </t>
  </si>
  <si>
    <t>PERIODO</t>
  </si>
  <si>
    <t>tep=  término de exceso de potencia en  €/kW</t>
  </si>
  <si>
    <t>Kp (Coeficiente)</t>
  </si>
  <si>
    <t>TOTAL PENALIZACIÓN FEP</t>
  </si>
  <si>
    <t>grupo tarifario</t>
  </si>
  <si>
    <t>Periodo 1</t>
  </si>
  <si>
    <t>Periodo 2</t>
  </si>
  <si>
    <t>Periodo 3</t>
  </si>
  <si>
    <t>Periodo 4</t>
  </si>
  <si>
    <t>Periodo 5</t>
  </si>
  <si>
    <t>Periodo 6</t>
  </si>
  <si>
    <t>6,1 TD</t>
  </si>
  <si>
    <t>datos de entrada</t>
  </si>
  <si>
    <t>calculos</t>
  </si>
  <si>
    <t>CONTRATADO 3,1A</t>
  </si>
  <si>
    <t>€/KWAÑO</t>
  </si>
  <si>
    <t>€/AÑO</t>
  </si>
  <si>
    <t>periodo 6.1TD</t>
  </si>
  <si>
    <t>periodo 3.1.A</t>
  </si>
  <si>
    <t>P2=P3=P4=P5</t>
  </si>
  <si>
    <t>% DIFERENCIA RESPECTO 3,1A</t>
  </si>
  <si>
    <t>ANUAL</t>
  </si>
  <si>
    <t>horas de exceso</t>
  </si>
  <si>
    <t xml:space="preserve"> PENALIZACIÓN FEP</t>
  </si>
  <si>
    <t>Análisis de coste tras la conversion 3.1A // 6.1 TD y escenarios de penalizacion posibles</t>
  </si>
  <si>
    <t>CONVERSION DE OFICIO  3.1A  en  6.1TD</t>
  </si>
  <si>
    <t>3.A</t>
  </si>
  <si>
    <t>Término de potencia del Peaje  del transporte y distribución ( €/kW año) Antes del cambio</t>
  </si>
  <si>
    <t>Término de potencia del Peaje  del transporte y distribución ( €/kW año) a Aplicar a partir del 1 de junio de 2021</t>
  </si>
  <si>
    <t>total anual €/kW</t>
  </si>
  <si>
    <t>PASO DE 3.1A  a   6.1TD DE OFICIO</t>
  </si>
  <si>
    <t>diferencia  al año</t>
  </si>
  <si>
    <t>* % de ahorro o incremento respecto de lo que venia pagando</t>
  </si>
  <si>
    <t>4.2 POTENCIA QUE SE PREVEE CONSUMIR</t>
  </si>
  <si>
    <t>* diferencia en € del coste 2021 respecto al que venia pagando</t>
  </si>
  <si>
    <t>Nº veces que me paso ( 4/hora)</t>
  </si>
  <si>
    <t>SOLO SE PUEDEN MODIFICAR LOS CAMPOS EN AMARILLO</t>
  </si>
  <si>
    <t>4.1 POTENCIA CONTRATADA (POR DEFECTO CARGA LA APLICADA  DE OFICIO)</t>
  </si>
  <si>
    <t>4.3 HORAS DE FUNCIONAMIENTO EN EL PERIODO CONSIDERADO</t>
  </si>
  <si>
    <t>DE LA JCRMO NI DE SUS TÉCNICOS, EL MAL USO O USO INADECUADO DEL MISMO, Y TAMPOCO SE RESPONSABILIZA DE  LOS DATOS QUE SE OBTENGAN</t>
  </si>
  <si>
    <t>EN EL PERIODO  O PERIODOS QUE  DESEA CALCULAR</t>
  </si>
  <si>
    <t xml:space="preserve">4.- INTRODUZCA LOS SIGUIENTES DATOS  </t>
  </si>
  <si>
    <t>* ESTA APLICACION SOLO SE OFRECE  CON EL FIN DE ANALIZAR Y FACILITAR POSIBLES ESCENARIOS, NO SIENDO RESPONSABILIDAD</t>
  </si>
  <si>
    <t>0.- DATOS INICIALES NO MODIFICABLES</t>
  </si>
  <si>
    <t>DESARROLLADO POR EL DEPARTAMENTO TÉCNICO DE LA JCRMO. (Juan Lozoya)</t>
  </si>
  <si>
    <t>DADO QUE ES UNA APLICACION MERAMENTE DE CARÁCTER INFORMATIVA</t>
  </si>
  <si>
    <t>5.- OBTIENE EL COSTE APROXIMADO POR EXCESO DE POTENCIA EN EL PERIODO DE CALCULO</t>
  </si>
  <si>
    <t>1.- INTRODUZCA POTENCIA CONTRATADA EN CADA PERIODO</t>
  </si>
  <si>
    <t>2.- OBTIENE  EN € EL COSTE ANUAL ACTUAL</t>
  </si>
  <si>
    <t>3.- OBTIENE EN € EL COSTE ANUAL TRAS EL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</si>
</sst>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22" applyNumberFormat="0" applyAlignment="0" applyProtection="0"/>
    <xf numFmtId="0" fontId="13" fillId="11" borderId="22" applyNumberFormat="0" applyAlignment="0" applyProtection="0"/>
    <xf numFmtId="0" fontId="14" fillId="12" borderId="23" applyNumberFormat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8" xfId="0" applyBorder="1"/>
    <xf numFmtId="0" fontId="2" fillId="4" borderId="13" xfId="0" applyFont="1" applyFill="1" applyBorder="1"/>
    <xf numFmtId="0" fontId="2" fillId="4" borderId="5" xfId="0" applyFont="1" applyFill="1" applyBorder="1"/>
    <xf numFmtId="0" fontId="5" fillId="0" borderId="16" xfId="0" applyFont="1" applyBorder="1"/>
    <xf numFmtId="0" fontId="0" fillId="0" borderId="17" xfId="0" applyBorder="1"/>
    <xf numFmtId="0" fontId="8" fillId="7" borderId="5" xfId="0" applyFont="1" applyFill="1" applyBorder="1"/>
    <xf numFmtId="0" fontId="7" fillId="7" borderId="21" xfId="0" applyFont="1" applyFill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8" borderId="1" xfId="1" applyBorder="1"/>
    <xf numFmtId="0" fontId="0" fillId="0" borderId="1" xfId="0" applyBorder="1"/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8" fillId="5" borderId="1" xfId="2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/>
    </xf>
    <xf numFmtId="4" fontId="19" fillId="15" borderId="5" xfId="0" applyNumberFormat="1" applyFont="1" applyFill="1" applyBorder="1"/>
    <xf numFmtId="0" fontId="23" fillId="8" borderId="1" xfId="1" applyFont="1" applyBorder="1"/>
    <xf numFmtId="0" fontId="10" fillId="8" borderId="1" xfId="1" applyBorder="1" applyAlignment="1">
      <alignment horizontal="center"/>
    </xf>
    <xf numFmtId="0" fontId="24" fillId="0" borderId="8" xfId="0" applyFont="1" applyBorder="1" applyAlignment="1">
      <alignment horizontal="center" wrapText="1"/>
    </xf>
    <xf numFmtId="0" fontId="21" fillId="0" borderId="24" xfId="0" applyFont="1" applyBorder="1"/>
    <xf numFmtId="0" fontId="9" fillId="5" borderId="1" xfId="2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16" fillId="5" borderId="7" xfId="0" applyFont="1" applyFill="1" applyBorder="1" applyAlignment="1" applyProtection="1">
      <alignment horizontal="center"/>
      <protection locked="0"/>
    </xf>
    <xf numFmtId="0" fontId="16" fillId="5" borderId="31" xfId="0" applyFont="1" applyFill="1" applyBorder="1" applyAlignment="1" applyProtection="1">
      <alignment horizontal="center"/>
      <protection locked="0"/>
    </xf>
    <xf numFmtId="0" fontId="25" fillId="0" borderId="11" xfId="0" applyFont="1" applyBorder="1"/>
    <xf numFmtId="0" fontId="25" fillId="0" borderId="12" xfId="0" applyFont="1" applyBorder="1"/>
    <xf numFmtId="0" fontId="27" fillId="4" borderId="14" xfId="0" applyFont="1" applyFill="1" applyBorder="1"/>
    <xf numFmtId="0" fontId="27" fillId="4" borderId="15" xfId="0" applyFont="1" applyFill="1" applyBorder="1"/>
    <xf numFmtId="0" fontId="27" fillId="6" borderId="14" xfId="0" applyFont="1" applyFill="1" applyBorder="1"/>
    <xf numFmtId="0" fontId="27" fillId="6" borderId="15" xfId="0" applyFont="1" applyFill="1" applyBorder="1"/>
    <xf numFmtId="0" fontId="26" fillId="0" borderId="10" xfId="0" applyFont="1" applyBorder="1"/>
    <xf numFmtId="0" fontId="22" fillId="8" borderId="9" xfId="1" applyFont="1" applyBorder="1"/>
    <xf numFmtId="0" fontId="25" fillId="2" borderId="16" xfId="0" applyFont="1" applyFill="1" applyBorder="1"/>
    <xf numFmtId="0" fontId="25" fillId="2" borderId="3" xfId="0" applyFont="1" applyFill="1" applyBorder="1"/>
    <xf numFmtId="0" fontId="25" fillId="2" borderId="5" xfId="0" applyFont="1" applyFill="1" applyBorder="1"/>
    <xf numFmtId="0" fontId="25" fillId="2" borderId="6" xfId="0" applyFont="1" applyFill="1" applyBorder="1"/>
    <xf numFmtId="4" fontId="28" fillId="3" borderId="5" xfId="0" applyNumberFormat="1" applyFont="1" applyFill="1" applyBorder="1"/>
    <xf numFmtId="4" fontId="28" fillId="3" borderId="4" xfId="0" applyNumberFormat="1" applyFont="1" applyFill="1" applyBorder="1"/>
    <xf numFmtId="0" fontId="8" fillId="7" borderId="5" xfId="0" applyFont="1" applyFill="1" applyBorder="1" applyAlignment="1">
      <alignment horizontal="center" wrapText="1"/>
    </xf>
    <xf numFmtId="0" fontId="0" fillId="0" borderId="5" xfId="0" applyBorder="1"/>
    <xf numFmtId="0" fontId="0" fillId="17" borderId="2" xfId="0" applyFill="1" applyBorder="1"/>
    <xf numFmtId="0" fontId="0" fillId="17" borderId="26" xfId="0" applyFill="1" applyBorder="1"/>
    <xf numFmtId="0" fontId="0" fillId="17" borderId="0" xfId="0" applyFill="1" applyBorder="1"/>
    <xf numFmtId="0" fontId="16" fillId="17" borderId="0" xfId="0" applyFont="1" applyFill="1" applyBorder="1"/>
    <xf numFmtId="0" fontId="8" fillId="5" borderId="0" xfId="0" applyFont="1" applyFill="1" applyBorder="1"/>
    <xf numFmtId="0" fontId="1" fillId="5" borderId="0" xfId="0" applyFont="1" applyFill="1" applyBorder="1"/>
    <xf numFmtId="0" fontId="0" fillId="5" borderId="0" xfId="0" applyFill="1" applyBorder="1"/>
    <xf numFmtId="0" fontId="17" fillId="0" borderId="0" xfId="0" applyFont="1" applyBorder="1"/>
    <xf numFmtId="0" fontId="12" fillId="10" borderId="22" xfId="3" applyBorder="1"/>
    <xf numFmtId="0" fontId="14" fillId="12" borderId="23" xfId="5" applyBorder="1"/>
    <xf numFmtId="0" fontId="13" fillId="11" borderId="22" xfId="4" applyBorder="1"/>
    <xf numFmtId="4" fontId="9" fillId="13" borderId="22" xfId="4" applyNumberFormat="1" applyFont="1" applyFill="1" applyBorder="1"/>
    <xf numFmtId="4" fontId="20" fillId="13" borderId="22" xfId="4" applyNumberFormat="1" applyFont="1" applyFill="1" applyBorder="1"/>
    <xf numFmtId="4" fontId="20" fillId="13" borderId="22" xfId="4" applyNumberFormat="1" applyFont="1" applyFill="1" applyBorder="1" applyAlignment="1">
      <alignment horizontal="center"/>
    </xf>
    <xf numFmtId="10" fontId="20" fillId="13" borderId="22" xfId="4" applyNumberFormat="1" applyFont="1" applyFill="1" applyBorder="1"/>
    <xf numFmtId="0" fontId="0" fillId="14" borderId="0" xfId="0" applyFill="1" applyBorder="1"/>
    <xf numFmtId="0" fontId="24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4" fontId="0" fillId="0" borderId="0" xfId="0" applyNumberFormat="1" applyBorder="1"/>
    <xf numFmtId="0" fontId="17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15" fillId="0" borderId="26" xfId="0" applyFont="1" applyBorder="1"/>
    <xf numFmtId="0" fontId="8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/>
    <xf numFmtId="0" fontId="8" fillId="0" borderId="8" xfId="0" applyFont="1" applyFill="1" applyBorder="1"/>
    <xf numFmtId="0" fontId="7" fillId="0" borderId="8" xfId="0" applyFont="1" applyFill="1" applyBorder="1"/>
    <xf numFmtId="4" fontId="7" fillId="0" borderId="8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29" fillId="0" borderId="26" xfId="0" applyFont="1" applyBorder="1"/>
    <xf numFmtId="0" fontId="30" fillId="0" borderId="28" xfId="0" applyFont="1" applyBorder="1"/>
    <xf numFmtId="0" fontId="17" fillId="0" borderId="0" xfId="0" applyFont="1" applyBorder="1" applyAlignment="1"/>
    <xf numFmtId="0" fontId="17" fillId="0" borderId="27" xfId="0" applyFont="1" applyBorder="1" applyAlignment="1"/>
    <xf numFmtId="0" fontId="26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4" fillId="12" borderId="23" xfId="5" applyBorder="1" applyAlignment="1">
      <alignment horizontal="center" wrapText="1"/>
    </xf>
    <xf numFmtId="0" fontId="0" fillId="17" borderId="25" xfId="0" applyFill="1" applyBorder="1"/>
    <xf numFmtId="0" fontId="0" fillId="17" borderId="27" xfId="0" applyFill="1" applyBorder="1"/>
    <xf numFmtId="0" fontId="17" fillId="0" borderId="26" xfId="0" applyFont="1" applyBorder="1"/>
    <xf numFmtId="0" fontId="17" fillId="0" borderId="32" xfId="0" applyFont="1" applyBorder="1"/>
    <xf numFmtId="0" fontId="17" fillId="0" borderId="28" xfId="0" applyFont="1" applyBorder="1"/>
    <xf numFmtId="0" fontId="17" fillId="0" borderId="17" xfId="0" applyFont="1" applyBorder="1"/>
    <xf numFmtId="0" fontId="26" fillId="16" borderId="30" xfId="0" applyFont="1" applyFill="1" applyBorder="1" applyAlignment="1">
      <alignment horizontal="center"/>
    </xf>
    <xf numFmtId="0" fontId="26" fillId="16" borderId="5" xfId="0" applyFont="1" applyFill="1" applyBorder="1" applyAlignment="1">
      <alignment horizontal="center"/>
    </xf>
    <xf numFmtId="0" fontId="17" fillId="0" borderId="30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center"/>
    </xf>
    <xf numFmtId="4" fontId="7" fillId="7" borderId="26" xfId="0" applyNumberFormat="1" applyFont="1" applyFill="1" applyBorder="1" applyAlignment="1">
      <alignment horizontal="center"/>
    </xf>
    <xf numFmtId="4" fontId="7" fillId="7" borderId="0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left" wrapText="1"/>
    </xf>
    <xf numFmtId="0" fontId="21" fillId="0" borderId="21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30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16" fillId="17" borderId="24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/>
    </xf>
    <xf numFmtId="0" fontId="12" fillId="10" borderId="22" xfId="3" applyBorder="1" applyAlignment="1">
      <alignment horizontal="center" wrapText="1"/>
    </xf>
    <xf numFmtId="0" fontId="10" fillId="8" borderId="22" xfId="1" applyBorder="1" applyAlignment="1">
      <alignment horizontal="center"/>
    </xf>
  </cellXfs>
  <cellStyles count="6">
    <cellStyle name="Bueno" xfId="1" builtinId="26"/>
    <cellStyle name="Cálculo" xfId="4" builtinId="22"/>
    <cellStyle name="Celda de comprobación" xfId="5" builtinId="23"/>
    <cellStyle name="Entrada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47</xdr:row>
      <xdr:rowOff>95251</xdr:rowOff>
    </xdr:from>
    <xdr:to>
      <xdr:col>2</xdr:col>
      <xdr:colOff>1247774</xdr:colOff>
      <xdr:row>47</xdr:row>
      <xdr:rowOff>476251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11268076"/>
          <a:ext cx="857249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317046</xdr:colOff>
      <xdr:row>48</xdr:row>
      <xdr:rowOff>18445</xdr:rowOff>
    </xdr:from>
    <xdr:to>
      <xdr:col>2</xdr:col>
      <xdr:colOff>1815495</xdr:colOff>
      <xdr:row>48</xdr:row>
      <xdr:rowOff>551542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952159"/>
          <a:ext cx="1498449" cy="53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46</xdr:row>
      <xdr:rowOff>19051</xdr:rowOff>
    </xdr:from>
    <xdr:to>
      <xdr:col>2</xdr:col>
      <xdr:colOff>1238251</xdr:colOff>
      <xdr:row>47</xdr:row>
      <xdr:rowOff>94750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39426" y="10972801"/>
          <a:ext cx="800100" cy="294774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1133475</xdr:colOff>
      <xdr:row>58</xdr:row>
      <xdr:rowOff>38101</xdr:rowOff>
    </xdr:from>
    <xdr:to>
      <xdr:col>6</xdr:col>
      <xdr:colOff>288394</xdr:colOff>
      <xdr:row>62</xdr:row>
      <xdr:rowOff>207738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642" y="11510434"/>
          <a:ext cx="5512857" cy="154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340179</xdr:colOff>
      <xdr:row>7</xdr:row>
      <xdr:rowOff>435429</xdr:rowOff>
    </xdr:from>
    <xdr:to>
      <xdr:col>10</xdr:col>
      <xdr:colOff>1143000</xdr:colOff>
      <xdr:row>9</xdr:row>
      <xdr:rowOff>95250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14301108" y="3102429"/>
          <a:ext cx="802821" cy="61232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847725</xdr:colOff>
      <xdr:row>2</xdr:row>
      <xdr:rowOff>19050</xdr:rowOff>
    </xdr:from>
    <xdr:to>
      <xdr:col>10</xdr:col>
      <xdr:colOff>466725</xdr:colOff>
      <xdr:row>20</xdr:row>
      <xdr:rowOff>19050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24075" y="352425"/>
          <a:ext cx="9848850" cy="3876675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1926166</xdr:colOff>
      <xdr:row>30</xdr:row>
      <xdr:rowOff>114300</xdr:rowOff>
    </xdr:from>
    <xdr:to>
      <xdr:col>4</xdr:col>
      <xdr:colOff>9525</xdr:colOff>
      <xdr:row>37</xdr:row>
      <xdr:rowOff>133350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60333" y="6940550"/>
          <a:ext cx="1311275" cy="198755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1016002</xdr:colOff>
      <xdr:row>22</xdr:row>
      <xdr:rowOff>408214</xdr:rowOff>
    </xdr:from>
    <xdr:to>
      <xdr:col>8</xdr:col>
      <xdr:colOff>1115786</xdr:colOff>
      <xdr:row>23</xdr:row>
      <xdr:rowOff>125942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5601609" y="6286500"/>
          <a:ext cx="7352391" cy="41169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26</xdr:row>
      <xdr:rowOff>95250</xdr:rowOff>
    </xdr:from>
    <xdr:to>
      <xdr:col>6</xdr:col>
      <xdr:colOff>171450</xdr:colOff>
      <xdr:row>28</xdr:row>
      <xdr:rowOff>152400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91200" y="5762625"/>
          <a:ext cx="981075" cy="5429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68037</xdr:colOff>
      <xdr:row>23</xdr:row>
      <xdr:rowOff>244929</xdr:rowOff>
    </xdr:from>
    <xdr:to>
      <xdr:col>9</xdr:col>
      <xdr:colOff>0</xdr:colOff>
      <xdr:row>26</xdr:row>
      <xdr:rowOff>149679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8858251" y="6817179"/>
          <a:ext cx="4980213" cy="15240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1375833</xdr:colOff>
      <xdr:row>37</xdr:row>
      <xdr:rowOff>2119</xdr:rowOff>
    </xdr:from>
    <xdr:to>
      <xdr:col>6</xdr:col>
      <xdr:colOff>42332</xdr:colOff>
      <xdr:row>38</xdr:row>
      <xdr:rowOff>54430</xdr:rowOff>
    </xdr:to>
    <xdr:sp macro="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036404" y="10085012"/>
          <a:ext cx="1796142" cy="63741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28575</xdr:colOff>
      <xdr:row>36</xdr:row>
      <xdr:rowOff>232833</xdr:rowOff>
    </xdr:from>
    <xdr:to>
      <xdr:col>6</xdr:col>
      <xdr:colOff>1206500</xdr:colOff>
      <xdr:row>39</xdr:row>
      <xdr:rowOff>66675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272992" y="8731250"/>
          <a:ext cx="1177925" cy="61700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1238249</xdr:colOff>
      <xdr:row>36</xdr:row>
      <xdr:rowOff>184150</xdr:rowOff>
    </xdr:from>
    <xdr:to>
      <xdr:col>8</xdr:col>
      <xdr:colOff>857250</xdr:colOff>
      <xdr:row>39</xdr:row>
      <xdr:rowOff>107950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28463" y="9967686"/>
          <a:ext cx="2667001" cy="99876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1592036</xdr:colOff>
      <xdr:row>24</xdr:row>
      <xdr:rowOff>367393</xdr:rowOff>
    </xdr:from>
    <xdr:to>
      <xdr:col>8</xdr:col>
      <xdr:colOff>1115786</xdr:colOff>
      <xdr:row>37</xdr:row>
      <xdr:rowOff>0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8654143" y="7347857"/>
          <a:ext cx="4299857" cy="424542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952500</xdr:colOff>
      <xdr:row>25</xdr:row>
      <xdr:rowOff>503464</xdr:rowOff>
    </xdr:from>
    <xdr:to>
      <xdr:col>8</xdr:col>
      <xdr:colOff>1156607</xdr:colOff>
      <xdr:row>36</xdr:row>
      <xdr:rowOff>258535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742714" y="8041821"/>
          <a:ext cx="3252107" cy="351064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409577</xdr:colOff>
      <xdr:row>27</xdr:row>
      <xdr:rowOff>136072</xdr:rowOff>
    </xdr:from>
    <xdr:to>
      <xdr:col>9</xdr:col>
      <xdr:colOff>353786</xdr:colOff>
      <xdr:row>37</xdr:row>
      <xdr:rowOff>9525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>
          <a:off x="12247791" y="9007929"/>
          <a:ext cx="1196066" cy="259488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10584</xdr:colOff>
      <xdr:row>48</xdr:row>
      <xdr:rowOff>533400</xdr:rowOff>
    </xdr:from>
    <xdr:to>
      <xdr:col>9</xdr:col>
      <xdr:colOff>533400</xdr:colOff>
      <xdr:row>50</xdr:row>
      <xdr:rowOff>19050</xdr:rowOff>
    </xdr:to>
    <xdr:sp macro="" textlink="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2340167" y="12312650"/>
          <a:ext cx="7698316" cy="70273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816428</xdr:colOff>
      <xdr:row>40</xdr:row>
      <xdr:rowOff>219074</xdr:rowOff>
    </xdr:from>
    <xdr:to>
      <xdr:col>9</xdr:col>
      <xdr:colOff>40822</xdr:colOff>
      <xdr:row>45</xdr:row>
      <xdr:rowOff>10583</xdr:rowOff>
    </xdr:to>
    <xdr:sp macro="" textlink="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252107" y="11281681"/>
          <a:ext cx="9878786" cy="1859795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421822</xdr:colOff>
      <xdr:row>49</xdr:row>
      <xdr:rowOff>714375</xdr:rowOff>
    </xdr:from>
    <xdr:to>
      <xdr:col>10</xdr:col>
      <xdr:colOff>76200</xdr:colOff>
      <xdr:row>49</xdr:row>
      <xdr:rowOff>721179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H="1">
          <a:off x="13511893" y="16253732"/>
          <a:ext cx="566057" cy="680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264584</xdr:rowOff>
    </xdr:from>
    <xdr:to>
      <xdr:col>4</xdr:col>
      <xdr:colOff>114300</xdr:colOff>
      <xdr:row>26</xdr:row>
      <xdr:rowOff>85725</xdr:rowOff>
    </xdr:to>
    <xdr:sp macro="" textlink="">
      <xdr:nvSpPr>
        <xdr:cNvPr id="46" name="Rectángulo: esquinas redondeadas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4582583" y="4878917"/>
          <a:ext cx="1193800" cy="1006475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161925</xdr:colOff>
      <xdr:row>1</xdr:row>
      <xdr:rowOff>201084</xdr:rowOff>
    </xdr:from>
    <xdr:to>
      <xdr:col>1</xdr:col>
      <xdr:colOff>1143000</xdr:colOff>
      <xdr:row>38</xdr:row>
      <xdr:rowOff>179918</xdr:rowOff>
    </xdr:to>
    <xdr:sp macro="" textlink="">
      <xdr:nvSpPr>
        <xdr:cNvPr id="52" name="Abrir llav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442508" y="201084"/>
          <a:ext cx="981075" cy="9186334"/>
        </a:xfrm>
        <a:prstGeom prst="lef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104775</xdr:colOff>
      <xdr:row>40</xdr:row>
      <xdr:rowOff>190500</xdr:rowOff>
    </xdr:from>
    <xdr:to>
      <xdr:col>2</xdr:col>
      <xdr:colOff>0</xdr:colOff>
      <xdr:row>52</xdr:row>
      <xdr:rowOff>304800</xdr:rowOff>
    </xdr:to>
    <xdr:sp macro="" textlink="">
      <xdr:nvSpPr>
        <xdr:cNvPr id="55" name="Abrir llav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385358" y="9789583"/>
          <a:ext cx="1048809" cy="5268384"/>
        </a:xfrm>
        <a:prstGeom prst="lef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846667</xdr:colOff>
      <xdr:row>44</xdr:row>
      <xdr:rowOff>307975</xdr:rowOff>
    </xdr:from>
    <xdr:to>
      <xdr:col>9</xdr:col>
      <xdr:colOff>626535</xdr:colOff>
      <xdr:row>44</xdr:row>
      <xdr:rowOff>317500</xdr:rowOff>
    </xdr:to>
    <xdr:cxnSp macro="">
      <xdr:nvCxnSpPr>
        <xdr:cNvPr id="62" name="Conector recto de flecha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H="1">
          <a:off x="20023667" y="11547475"/>
          <a:ext cx="975785" cy="95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1005416</xdr:colOff>
      <xdr:row>43</xdr:row>
      <xdr:rowOff>452664</xdr:rowOff>
    </xdr:from>
    <xdr:to>
      <xdr:col>9</xdr:col>
      <xdr:colOff>820209</xdr:colOff>
      <xdr:row>43</xdr:row>
      <xdr:rowOff>453723</xdr:rowOff>
    </xdr:to>
    <xdr:cxnSp macro="">
      <xdr:nvCxnSpPr>
        <xdr:cNvPr id="63" name="Conector recto de flecha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12843630" y="12957628"/>
          <a:ext cx="1066650" cy="105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1077987</xdr:colOff>
      <xdr:row>42</xdr:row>
      <xdr:rowOff>499836</xdr:rowOff>
    </xdr:from>
    <xdr:to>
      <xdr:col>9</xdr:col>
      <xdr:colOff>885371</xdr:colOff>
      <xdr:row>42</xdr:row>
      <xdr:rowOff>512536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H="1">
          <a:off x="12916201" y="12324443"/>
          <a:ext cx="1059241" cy="127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41</xdr:row>
      <xdr:rowOff>9524</xdr:rowOff>
    </xdr:from>
    <xdr:to>
      <xdr:col>0</xdr:col>
      <xdr:colOff>1114425</xdr:colOff>
      <xdr:row>50</xdr:row>
      <xdr:rowOff>361949</xdr:rowOff>
    </xdr:to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76200" y="9744074"/>
          <a:ext cx="1038225" cy="3514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bIns="216000" rtlCol="0" anchor="ctr" anchorCtr="0"/>
        <a:lstStyle/>
        <a:p>
          <a:pPr algn="ctr"/>
          <a:r>
            <a:rPr lang="es-ES" sz="2400" b="1"/>
            <a:t>ESCENARIOS</a:t>
          </a:r>
          <a:r>
            <a:rPr lang="es-ES" sz="2400" b="1" baseline="0"/>
            <a:t> CALCULO PENALIZACIONES</a:t>
          </a:r>
          <a:endParaRPr lang="es-ES" sz="2400" b="1"/>
        </a:p>
      </xdr:txBody>
    </xdr:sp>
    <xdr:clientData/>
  </xdr:twoCellAnchor>
  <xdr:twoCellAnchor>
    <xdr:from>
      <xdr:col>0</xdr:col>
      <xdr:colOff>123825</xdr:colOff>
      <xdr:row>2</xdr:row>
      <xdr:rowOff>19050</xdr:rowOff>
    </xdr:from>
    <xdr:to>
      <xdr:col>0</xdr:col>
      <xdr:colOff>1162050</xdr:colOff>
      <xdr:row>37</xdr:row>
      <xdr:rowOff>0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23825" y="352425"/>
          <a:ext cx="1038225" cy="83534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vert270" wrap="square" bIns="21600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ESCENARIOS CALCULO COSTES  TRANSFORMACIÓN 3 PERIODOS A 6 PERIODOS</a:t>
          </a:r>
        </a:p>
      </xdr:txBody>
    </xdr:sp>
    <xdr:clientData/>
  </xdr:twoCellAnchor>
  <xdr:twoCellAnchor>
    <xdr:from>
      <xdr:col>0</xdr:col>
      <xdr:colOff>146958</xdr:colOff>
      <xdr:row>39</xdr:row>
      <xdr:rowOff>149680</xdr:rowOff>
    </xdr:from>
    <xdr:to>
      <xdr:col>13</xdr:col>
      <xdr:colOff>748394</xdr:colOff>
      <xdr:row>40</xdr:row>
      <xdr:rowOff>149678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146958" y="13144501"/>
          <a:ext cx="18154650" cy="2041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1068917</xdr:colOff>
      <xdr:row>30</xdr:row>
      <xdr:rowOff>179917</xdr:rowOff>
    </xdr:from>
    <xdr:to>
      <xdr:col>2</xdr:col>
      <xdr:colOff>1862666</xdr:colOff>
      <xdr:row>31</xdr:row>
      <xdr:rowOff>10583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 flipV="1">
          <a:off x="2349500" y="7122584"/>
          <a:ext cx="1947333" cy="2116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1238249</xdr:colOff>
      <xdr:row>27</xdr:row>
      <xdr:rowOff>149679</xdr:rowOff>
    </xdr:from>
    <xdr:to>
      <xdr:col>1</xdr:col>
      <xdr:colOff>1034143</xdr:colOff>
      <xdr:row>32</xdr:row>
      <xdr:rowOff>240393</xdr:rowOff>
    </xdr:to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1238249" y="7511143"/>
          <a:ext cx="1074965" cy="131535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solidFill>
                <a:schemeClr val="tx1"/>
              </a:solidFill>
            </a:rPr>
            <a:t>Puede modificarlo a mano si desea otros escenarios</a:t>
          </a:r>
        </a:p>
      </xdr:txBody>
    </xdr:sp>
    <xdr:clientData/>
  </xdr:twoCellAnchor>
  <xdr:twoCellAnchor>
    <xdr:from>
      <xdr:col>5</xdr:col>
      <xdr:colOff>984250</xdr:colOff>
      <xdr:row>3</xdr:row>
      <xdr:rowOff>0</xdr:rowOff>
    </xdr:from>
    <xdr:to>
      <xdr:col>10</xdr:col>
      <xdr:colOff>84666</xdr:colOff>
      <xdr:row>6</xdr:row>
      <xdr:rowOff>84666</xdr:rowOff>
    </xdr:to>
    <xdr:sp macro="" textlink="">
      <xdr:nvSpPr>
        <xdr:cNvPr id="87" name="Rectángulo: esquinas redondeadas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8043333" y="539750"/>
          <a:ext cx="5238750" cy="931333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109537</xdr:colOff>
      <xdr:row>0</xdr:row>
      <xdr:rowOff>10207</xdr:rowOff>
    </xdr:from>
    <xdr:to>
      <xdr:col>13</xdr:col>
      <xdr:colOff>55109</xdr:colOff>
      <xdr:row>3</xdr:row>
      <xdr:rowOff>153082</xdr:rowOff>
    </xdr:to>
    <xdr:grpSp>
      <xdr:nvGrpSpPr>
        <xdr:cNvPr id="88" name="Group 29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GrpSpPr>
          <a:grpSpLocks/>
        </xdr:cNvGrpSpPr>
      </xdr:nvGrpSpPr>
      <xdr:grpSpPr bwMode="auto">
        <a:xfrm>
          <a:off x="15267894" y="10207"/>
          <a:ext cx="2340429" cy="1666875"/>
          <a:chOff x="3288" y="1321"/>
          <a:chExt cx="3769" cy="26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Object 52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3288" y="1321"/>
                <a:ext cx="3769" cy="1445"/>
              </a:xfrm>
              <a:prstGeom prst="rect">
                <a:avLst/>
              </a:prstGeom>
              <a:noFill/>
              <a:effectLst/>
              <a:extLst>
                <a:ext uri="{909E8E84-426E-40DD-AFC4-6F175D3DCCD1}">
                  <a14:hiddenFill>
                    <a:solidFill>
                      <a:srgbClr val="4F81BD"/>
                    </a:solidFill>
                  </a14:hiddenFill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EEECE1"/>
                      </a:outerShdw>
                    </a:effectLst>
                  </a14:hiddenEffects>
                </a:ext>
              </a:extLst>
            </xdr:spPr>
          </xdr:sp>
        </mc:Choice>
        <mc:Fallback/>
      </mc:AlternateContent>
      <xdr:sp macro="" textlink="">
        <xdr:nvSpPr>
          <xdr:cNvPr id="90" name="Text Box 31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78" y="2951"/>
            <a:ext cx="3228" cy="1011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lnSpc>
                <a:spcPts val="1300"/>
              </a:lnSpc>
              <a:defRPr sz="1000"/>
            </a:pPr>
            <a:r>
              <a:rPr lang="es-ES" sz="1200" b="1" i="0" u="none" strike="noStrike" baseline="0">
                <a:solidFill>
                  <a:srgbClr val="0070C0"/>
                </a:solidFill>
                <a:latin typeface="Calibri"/>
                <a:cs typeface="Calibri"/>
              </a:rPr>
              <a:t>JUNTA CENTRAL DE REGANTES</a:t>
            </a:r>
          </a:p>
          <a:p>
            <a:pPr algn="l" rtl="0">
              <a:lnSpc>
                <a:spcPts val="1400"/>
              </a:lnSpc>
              <a:defRPr sz="1000"/>
            </a:pPr>
            <a:r>
              <a:rPr lang="es-ES" sz="1200" b="1" i="0" u="none" strike="noStrike" baseline="0">
                <a:solidFill>
                  <a:srgbClr val="0070C0"/>
                </a:solidFill>
                <a:latin typeface="Calibri"/>
                <a:cs typeface="Calibri"/>
              </a:rPr>
              <a:t>DE LA MANCHA ORIENTAL</a:t>
            </a:r>
          </a:p>
          <a:p>
            <a:pPr algn="l" rtl="0">
              <a:lnSpc>
                <a:spcPts val="1300"/>
              </a:lnSpc>
              <a:defRPr sz="1000"/>
            </a:pPr>
            <a:endParaRPr lang="es-ES" sz="1200" b="1" i="0" u="none" strike="noStrike" baseline="0">
              <a:solidFill>
                <a:srgbClr val="0070C0"/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9</xdr:col>
      <xdr:colOff>459924</xdr:colOff>
      <xdr:row>54</xdr:row>
      <xdr:rowOff>489857</xdr:rowOff>
    </xdr:from>
    <xdr:to>
      <xdr:col>9</xdr:col>
      <xdr:colOff>925285</xdr:colOff>
      <xdr:row>56</xdr:row>
      <xdr:rowOff>34017</xdr:rowOff>
    </xdr:to>
    <xdr:cxnSp macro="">
      <xdr:nvCxnSpPr>
        <xdr:cNvPr id="115" name="Conector recto de flecha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CxnSpPr/>
      </xdr:nvCxnSpPr>
      <xdr:spPr>
        <a:xfrm flipH="1">
          <a:off x="13468353" y="20778107"/>
          <a:ext cx="465361" cy="51026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654505</xdr:colOff>
      <xdr:row>53</xdr:row>
      <xdr:rowOff>66674</xdr:rowOff>
    </xdr:from>
    <xdr:to>
      <xdr:col>9</xdr:col>
      <xdr:colOff>353787</xdr:colOff>
      <xdr:row>62</xdr:row>
      <xdr:rowOff>13607</xdr:rowOff>
    </xdr:to>
    <xdr:sp macro="" textlink="">
      <xdr:nvSpPr>
        <xdr:cNvPr id="116" name="Rectángulo: esquinas redondeadas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1933576" y="16612960"/>
          <a:ext cx="11510282" cy="3103790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252841</xdr:colOff>
      <xdr:row>52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473850</xdr:colOff>
      <xdr:row>0</xdr:row>
      <xdr:rowOff>0</xdr:rowOff>
    </xdr:from>
    <xdr:to>
      <xdr:col>18</xdr:col>
      <xdr:colOff>726691</xdr:colOff>
      <xdr:row>52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1850" y="0"/>
          <a:ext cx="711084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A770-FE06-46FC-B955-D4C57CB59F9B}">
  <sheetPr>
    <pageSetUpPr fitToPage="1"/>
  </sheetPr>
  <dimension ref="A1:AG104"/>
  <sheetViews>
    <sheetView tabSelected="1" topLeftCell="A11" zoomScale="70" zoomScaleNormal="70" workbookViewId="0">
      <selection activeCell="D27" sqref="D27"/>
    </sheetView>
  </sheetViews>
  <sheetFormatPr baseColWidth="10" defaultColWidth="12.7109375" defaultRowHeight="15" x14ac:dyDescent="0.25"/>
  <cols>
    <col min="1" max="1" width="19.140625" customWidth="1"/>
    <col min="2" max="2" width="17.28515625" customWidth="1"/>
    <col min="3" max="3" width="32.28515625" customWidth="1"/>
    <col min="4" max="4" width="16.140625" customWidth="1"/>
    <col min="5" max="5" width="21" customWidth="1"/>
    <col min="6" max="6" width="26" customWidth="1"/>
    <col min="7" max="7" width="22.140625" customWidth="1"/>
    <col min="8" max="8" width="23.42578125" customWidth="1"/>
    <col min="9" max="9" width="17.5703125" customWidth="1"/>
    <col min="10" max="10" width="14.28515625" customWidth="1"/>
    <col min="11" max="13" width="17.85546875" customWidth="1"/>
    <col min="14" max="14" width="9.5703125" customWidth="1"/>
    <col min="15" max="17" width="17.42578125" customWidth="1"/>
  </cols>
  <sheetData>
    <row r="1" spans="1:31" ht="80.25" customHeight="1" x14ac:dyDescent="0.25">
      <c r="A1" s="110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47"/>
      <c r="M1" s="47"/>
      <c r="N1" s="88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6"/>
      <c r="AE1" s="16"/>
    </row>
    <row r="2" spans="1:31" ht="24" customHeight="1" x14ac:dyDescent="0.4">
      <c r="A2" s="48"/>
      <c r="B2" s="49"/>
      <c r="C2" s="50"/>
      <c r="D2" s="49"/>
      <c r="E2" s="49"/>
      <c r="F2" s="49"/>
      <c r="G2" s="49"/>
      <c r="H2" s="49"/>
      <c r="I2" s="49"/>
      <c r="J2" s="49"/>
      <c r="K2" s="49"/>
      <c r="L2" s="49"/>
      <c r="M2" s="49"/>
      <c r="N2" s="89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16"/>
    </row>
    <row r="3" spans="1:31" ht="15.75" thickBo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6"/>
      <c r="P3" s="1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16"/>
    </row>
    <row r="4" spans="1:31" ht="21.75" thickBot="1" x14ac:dyDescent="0.4">
      <c r="A4" s="15"/>
      <c r="B4" s="16"/>
      <c r="C4" s="26" t="s">
        <v>33</v>
      </c>
      <c r="D4" s="1"/>
      <c r="E4" s="14"/>
      <c r="F4" s="16"/>
      <c r="G4" s="16"/>
      <c r="H4" s="16"/>
      <c r="I4" s="16"/>
      <c r="J4" s="16"/>
      <c r="K4" s="16"/>
      <c r="L4" s="16"/>
      <c r="M4" s="16"/>
      <c r="N4" s="17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24" thickBot="1" x14ac:dyDescent="0.4">
      <c r="A5" s="15"/>
      <c r="B5" s="16"/>
      <c r="C5" s="15"/>
      <c r="D5" s="94" t="s">
        <v>26</v>
      </c>
      <c r="E5" s="95" t="s">
        <v>25</v>
      </c>
      <c r="F5" s="16"/>
      <c r="G5" s="51" t="s">
        <v>44</v>
      </c>
      <c r="H5" s="52"/>
      <c r="I5" s="52"/>
      <c r="J5" s="53"/>
      <c r="K5" s="16"/>
      <c r="L5" s="16"/>
      <c r="M5" s="54"/>
      <c r="N5" s="17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33" customHeight="1" x14ac:dyDescent="0.35">
      <c r="A6" s="15"/>
      <c r="B6" s="16"/>
      <c r="C6" s="15"/>
      <c r="D6" s="90" t="s">
        <v>0</v>
      </c>
      <c r="E6" s="91" t="s">
        <v>0</v>
      </c>
      <c r="F6" s="16"/>
      <c r="G6" s="16"/>
      <c r="H6" s="16"/>
      <c r="I6" s="16"/>
      <c r="J6" s="16"/>
      <c r="K6" s="16"/>
      <c r="L6" s="54"/>
      <c r="M6" s="54"/>
      <c r="N6" s="17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43.5" customHeight="1" thickBot="1" x14ac:dyDescent="0.4">
      <c r="A7" s="15"/>
      <c r="B7" s="16"/>
      <c r="C7" s="15"/>
      <c r="D7" s="90" t="s">
        <v>1</v>
      </c>
      <c r="E7" s="91" t="s">
        <v>27</v>
      </c>
      <c r="F7" s="16"/>
      <c r="G7" s="16"/>
      <c r="H7" s="16"/>
      <c r="I7" s="16"/>
      <c r="J7" s="16"/>
      <c r="K7" s="16"/>
      <c r="L7" s="54"/>
      <c r="M7" s="54"/>
      <c r="N7" s="17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60" customHeight="1" thickBot="1" x14ac:dyDescent="0.4">
      <c r="A8" s="15"/>
      <c r="B8" s="16"/>
      <c r="C8" s="18"/>
      <c r="D8" s="92" t="s">
        <v>2</v>
      </c>
      <c r="E8" s="93" t="s">
        <v>5</v>
      </c>
      <c r="F8" s="16"/>
      <c r="G8" s="16"/>
      <c r="H8" s="16"/>
      <c r="I8" s="16"/>
      <c r="J8" s="16"/>
      <c r="K8" s="16"/>
      <c r="L8" s="96" t="s">
        <v>51</v>
      </c>
      <c r="M8" s="97"/>
      <c r="N8" s="1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5.7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7.5" customHeight="1" thickTop="1" thickBot="1" x14ac:dyDescent="0.4">
      <c r="A11" s="15"/>
      <c r="B11" s="16"/>
      <c r="C11" s="112" t="s">
        <v>12</v>
      </c>
      <c r="D11" s="113" t="s">
        <v>35</v>
      </c>
      <c r="E11" s="113"/>
      <c r="F11" s="113"/>
      <c r="G11" s="113"/>
      <c r="H11" s="113"/>
      <c r="I11" s="113"/>
      <c r="J11" s="87" t="s">
        <v>37</v>
      </c>
      <c r="K11" s="16"/>
      <c r="L11" s="54"/>
      <c r="M11" s="54"/>
      <c r="N11" s="1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6.5" thickTop="1" thickBot="1" x14ac:dyDescent="0.3">
      <c r="A12" s="15"/>
      <c r="B12" s="16"/>
      <c r="C12" s="112"/>
      <c r="D12" s="55" t="s">
        <v>13</v>
      </c>
      <c r="E12" s="55" t="s">
        <v>14</v>
      </c>
      <c r="F12" s="55" t="s">
        <v>15</v>
      </c>
      <c r="G12" s="55" t="s">
        <v>16</v>
      </c>
      <c r="H12" s="55" t="s">
        <v>17</v>
      </c>
      <c r="I12" s="55" t="s">
        <v>18</v>
      </c>
      <c r="J12" s="16"/>
      <c r="K12" s="16"/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Top="1" thickBot="1" x14ac:dyDescent="0.3">
      <c r="A13" s="15"/>
      <c r="B13" s="16"/>
      <c r="C13" s="56" t="s">
        <v>34</v>
      </c>
      <c r="D13" s="56">
        <v>59.173468</v>
      </c>
      <c r="E13" s="56">
        <v>36.490689000000003</v>
      </c>
      <c r="F13" s="56">
        <v>8.3677309999999991</v>
      </c>
      <c r="G13" s="56">
        <v>0</v>
      </c>
      <c r="H13" s="56">
        <v>0</v>
      </c>
      <c r="I13" s="56">
        <v>0</v>
      </c>
      <c r="J13" s="16">
        <f>+F13+E13+D13</f>
        <v>104.03188800000001</v>
      </c>
      <c r="K13" s="16"/>
      <c r="L13" s="16"/>
      <c r="M13" s="16"/>
      <c r="N13" s="17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75" thickTop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x14ac:dyDescent="0.25">
      <c r="A16" s="15"/>
      <c r="B16" s="16"/>
      <c r="C16" s="112" t="s">
        <v>12</v>
      </c>
      <c r="D16" s="113" t="s">
        <v>36</v>
      </c>
      <c r="E16" s="113"/>
      <c r="F16" s="113"/>
      <c r="G16" s="113"/>
      <c r="H16" s="113"/>
      <c r="I16" s="113"/>
      <c r="J16" s="16"/>
      <c r="K16" s="16"/>
      <c r="L16" s="16"/>
      <c r="M16" s="16"/>
      <c r="N16" s="17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75" thickBot="1" x14ac:dyDescent="0.3">
      <c r="A17" s="15"/>
      <c r="B17" s="16"/>
      <c r="C17" s="112"/>
      <c r="D17" s="55" t="s">
        <v>13</v>
      </c>
      <c r="E17" s="55" t="s">
        <v>14</v>
      </c>
      <c r="F17" s="55" t="s">
        <v>15</v>
      </c>
      <c r="G17" s="55" t="s">
        <v>16</v>
      </c>
      <c r="H17" s="55" t="s">
        <v>17</v>
      </c>
      <c r="I17" s="55" t="s">
        <v>18</v>
      </c>
      <c r="J17" s="16"/>
      <c r="K17" s="16"/>
      <c r="L17" s="16"/>
      <c r="M17" s="16"/>
      <c r="N17" s="17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6.5" thickTop="1" thickBot="1" x14ac:dyDescent="0.3">
      <c r="A18" s="15"/>
      <c r="B18" s="16"/>
      <c r="C18" s="56" t="s">
        <v>19</v>
      </c>
      <c r="D18" s="56">
        <v>30.535795</v>
      </c>
      <c r="E18" s="56">
        <v>25.894704999999998</v>
      </c>
      <c r="F18" s="56">
        <v>14.909149000000001</v>
      </c>
      <c r="G18" s="56">
        <v>12.094449000000001</v>
      </c>
      <c r="H18" s="56">
        <v>3.93866</v>
      </c>
      <c r="I18" s="56">
        <v>2.1086930000000002</v>
      </c>
      <c r="J18" s="16">
        <f>+I18+H18+G18+F18+E18+D18</f>
        <v>89.481450999999993</v>
      </c>
      <c r="K18" s="16"/>
      <c r="L18" s="16"/>
      <c r="M18" s="16"/>
      <c r="N18" s="17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75" thickTop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7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75" thickBot="1" x14ac:dyDescent="0.3">
      <c r="A22" s="15"/>
      <c r="B22" s="16"/>
      <c r="C22" s="16"/>
      <c r="D22" s="16"/>
      <c r="E22" s="16" t="s">
        <v>20</v>
      </c>
      <c r="F22" s="16"/>
      <c r="G22" s="16" t="s">
        <v>21</v>
      </c>
      <c r="H22" s="16"/>
      <c r="I22" s="16"/>
      <c r="J22" s="16"/>
      <c r="K22" s="16"/>
      <c r="L22" s="16"/>
      <c r="M22" s="16"/>
      <c r="N22" s="17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54.75" customHeight="1" thickBot="1" x14ac:dyDescent="0.4">
      <c r="A23" s="15"/>
      <c r="B23" s="16"/>
      <c r="C23" s="23" t="s">
        <v>22</v>
      </c>
      <c r="D23" s="13"/>
      <c r="E23" s="24" t="s">
        <v>23</v>
      </c>
      <c r="F23" s="85" t="s">
        <v>24</v>
      </c>
      <c r="G23" s="13"/>
      <c r="H23" s="13"/>
      <c r="I23" s="16"/>
      <c r="J23" s="98" t="s">
        <v>55</v>
      </c>
      <c r="K23" s="99"/>
      <c r="L23" s="99"/>
      <c r="M23" s="100"/>
      <c r="N23" s="17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32.25" customHeight="1" thickBot="1" x14ac:dyDescent="0.4">
      <c r="A24" s="15"/>
      <c r="B24" s="16"/>
      <c r="C24" s="12" t="s">
        <v>0</v>
      </c>
      <c r="D24" s="20">
        <v>1</v>
      </c>
      <c r="E24" s="12">
        <f>+D13</f>
        <v>59.173468</v>
      </c>
      <c r="F24" s="57">
        <f>+D24*E24</f>
        <v>59.173468</v>
      </c>
      <c r="G24" s="13"/>
      <c r="H24" s="13"/>
      <c r="I24" s="16"/>
      <c r="J24" s="98" t="s">
        <v>56</v>
      </c>
      <c r="K24" s="99"/>
      <c r="L24" s="99"/>
      <c r="M24" s="100"/>
      <c r="N24" s="17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44.25" customHeight="1" thickBot="1" x14ac:dyDescent="0.4">
      <c r="A25" s="15"/>
      <c r="B25" s="16"/>
      <c r="C25" s="12" t="s">
        <v>1</v>
      </c>
      <c r="D25" s="20">
        <v>100</v>
      </c>
      <c r="E25" s="12">
        <f>+E13</f>
        <v>36.490689000000003</v>
      </c>
      <c r="F25" s="57">
        <f t="shared" ref="F25:F26" si="0">+D25*E25</f>
        <v>3649.0689000000002</v>
      </c>
      <c r="G25" s="13"/>
      <c r="H25" s="13"/>
      <c r="I25" s="16"/>
      <c r="J25" s="98" t="s">
        <v>57</v>
      </c>
      <c r="K25" s="99"/>
      <c r="L25" s="99"/>
      <c r="M25" s="100"/>
      <c r="N25" s="1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51" customHeight="1" thickBot="1" x14ac:dyDescent="0.4">
      <c r="A26" s="15"/>
      <c r="B26" s="16"/>
      <c r="C26" s="12" t="s">
        <v>2</v>
      </c>
      <c r="D26" s="20">
        <v>100</v>
      </c>
      <c r="E26" s="12">
        <f>+F13</f>
        <v>8.3677309999999991</v>
      </c>
      <c r="F26" s="57">
        <f t="shared" si="0"/>
        <v>836.77309999999989</v>
      </c>
      <c r="G26" s="13"/>
      <c r="H26" s="13"/>
      <c r="I26" s="16"/>
      <c r="J26" s="98" t="s">
        <v>42</v>
      </c>
      <c r="K26" s="99"/>
      <c r="L26" s="99"/>
      <c r="M26" s="100"/>
      <c r="N26" s="17"/>
      <c r="O26" s="16"/>
      <c r="P26" s="16"/>
      <c r="Q26" s="16"/>
      <c r="R26" s="16"/>
      <c r="S26" s="16"/>
      <c r="T26" s="16"/>
      <c r="U26" s="4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53.25" customHeight="1" thickBot="1" x14ac:dyDescent="0.4">
      <c r="A27" s="15"/>
      <c r="B27" s="16"/>
      <c r="C27" s="12"/>
      <c r="D27" s="13"/>
      <c r="E27" s="12"/>
      <c r="F27" s="13"/>
      <c r="G27" s="13"/>
      <c r="H27" s="13"/>
      <c r="I27" s="16"/>
      <c r="J27" s="98" t="s">
        <v>40</v>
      </c>
      <c r="K27" s="99"/>
      <c r="L27" s="99"/>
      <c r="M27" s="100"/>
      <c r="N27" s="17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23.25" x14ac:dyDescent="0.35">
      <c r="A28" s="15"/>
      <c r="B28" s="16"/>
      <c r="C28" s="12"/>
      <c r="D28" s="13"/>
      <c r="E28" s="12">
        <f>SUM(E24:E27)</f>
        <v>104.03188800000001</v>
      </c>
      <c r="F28" s="58">
        <f>+F26+F25+F24</f>
        <v>4545.0154680000005</v>
      </c>
      <c r="G28" s="13"/>
      <c r="H28" s="13"/>
      <c r="I28" s="16"/>
      <c r="J28" s="16"/>
      <c r="K28" s="16"/>
      <c r="L28" s="16"/>
      <c r="M28" s="16"/>
      <c r="N28" s="17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x14ac:dyDescent="0.25">
      <c r="A29" s="15"/>
      <c r="B29" s="16"/>
      <c r="C29" s="12"/>
      <c r="D29" s="13"/>
      <c r="E29" s="12"/>
      <c r="F29" s="57"/>
      <c r="G29" s="13"/>
      <c r="H29" s="13"/>
      <c r="I29" s="16"/>
      <c r="J29" s="16"/>
      <c r="K29" s="16"/>
      <c r="L29" s="16"/>
      <c r="M29" s="16"/>
      <c r="N29" s="1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8.75" x14ac:dyDescent="0.3">
      <c r="A30" s="15"/>
      <c r="B30" s="16"/>
      <c r="C30" s="23" t="s">
        <v>38</v>
      </c>
      <c r="D30" s="13"/>
      <c r="E30" s="12"/>
      <c r="F30" s="57"/>
      <c r="G30" s="13"/>
      <c r="H30" s="13"/>
      <c r="I30" s="16"/>
      <c r="J30" s="16"/>
      <c r="K30" s="16"/>
      <c r="L30" s="16"/>
      <c r="M30" s="16"/>
      <c r="N30" s="17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x14ac:dyDescent="0.25">
      <c r="A31" s="15"/>
      <c r="B31" s="16"/>
      <c r="C31" s="12"/>
      <c r="D31" s="13"/>
      <c r="E31" s="12"/>
      <c r="F31" s="57"/>
      <c r="G31" s="13"/>
      <c r="H31" s="13"/>
      <c r="I31" s="16"/>
      <c r="J31" s="16"/>
      <c r="K31" s="16"/>
      <c r="L31" s="16"/>
      <c r="M31" s="16"/>
      <c r="N31" s="1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23.25" x14ac:dyDescent="0.35">
      <c r="A32" s="15"/>
      <c r="B32" s="16"/>
      <c r="C32" s="12" t="s">
        <v>0</v>
      </c>
      <c r="D32" s="27">
        <f>+D24</f>
        <v>1</v>
      </c>
      <c r="E32" s="12">
        <f>+D18</f>
        <v>30.535795</v>
      </c>
      <c r="F32" s="57">
        <f>+D32*E32</f>
        <v>30.535795</v>
      </c>
      <c r="G32" s="13"/>
      <c r="H32" s="13"/>
      <c r="I32" s="16"/>
      <c r="J32" s="16"/>
      <c r="K32" s="16"/>
      <c r="L32" s="16"/>
      <c r="M32" s="16"/>
      <c r="N32" s="17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23.25" x14ac:dyDescent="0.35">
      <c r="A33" s="15"/>
      <c r="B33" s="16"/>
      <c r="C33" s="12" t="s">
        <v>1</v>
      </c>
      <c r="D33" s="27">
        <f>+D25</f>
        <v>100</v>
      </c>
      <c r="E33" s="12">
        <f>+E18</f>
        <v>25.894704999999998</v>
      </c>
      <c r="F33" s="57">
        <f t="shared" ref="F33:F37" si="1">+D33*E33</f>
        <v>2589.4704999999999</v>
      </c>
      <c r="G33" s="13"/>
      <c r="H33" s="13"/>
      <c r="I33" s="16"/>
      <c r="J33" s="16"/>
      <c r="K33" s="16"/>
      <c r="L33" s="16"/>
      <c r="M33" s="16"/>
      <c r="N33" s="17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23.25" x14ac:dyDescent="0.35">
      <c r="A34" s="15"/>
      <c r="B34" s="16"/>
      <c r="C34" s="12" t="s">
        <v>2</v>
      </c>
      <c r="D34" s="27">
        <f>+D25</f>
        <v>100</v>
      </c>
      <c r="E34" s="12">
        <f>+F18</f>
        <v>14.909149000000001</v>
      </c>
      <c r="F34" s="57">
        <f t="shared" si="1"/>
        <v>1490.9149000000002</v>
      </c>
      <c r="G34" s="13"/>
      <c r="H34" s="13"/>
      <c r="I34" s="16"/>
      <c r="J34" s="16"/>
      <c r="K34" s="54"/>
      <c r="L34" s="16"/>
      <c r="M34" s="16"/>
      <c r="N34" s="17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23.25" x14ac:dyDescent="0.35">
      <c r="A35" s="15"/>
      <c r="B35" s="16"/>
      <c r="C35" s="12" t="s">
        <v>3</v>
      </c>
      <c r="D35" s="27">
        <f>+D25</f>
        <v>100</v>
      </c>
      <c r="E35" s="12">
        <f>+G18</f>
        <v>12.094449000000001</v>
      </c>
      <c r="F35" s="57">
        <f t="shared" si="1"/>
        <v>1209.4449000000002</v>
      </c>
      <c r="G35" s="13"/>
      <c r="H35" s="13"/>
      <c r="I35" s="16"/>
      <c r="J35" s="16"/>
      <c r="K35" s="54"/>
      <c r="L35" s="54"/>
      <c r="M35" s="16"/>
      <c r="N35" s="17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23.25" x14ac:dyDescent="0.35">
      <c r="A36" s="15"/>
      <c r="B36" s="16"/>
      <c r="C36" s="12" t="s">
        <v>4</v>
      </c>
      <c r="D36" s="27">
        <f>+D25</f>
        <v>100</v>
      </c>
      <c r="E36" s="12">
        <f>+H18</f>
        <v>3.93866</v>
      </c>
      <c r="F36" s="57">
        <f t="shared" si="1"/>
        <v>393.86599999999999</v>
      </c>
      <c r="G36" s="13"/>
      <c r="H36" s="13"/>
      <c r="I36" s="16"/>
      <c r="J36" s="16"/>
      <c r="K36" s="54"/>
      <c r="L36" s="54"/>
      <c r="M36" s="16"/>
      <c r="N36" s="17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23.25" x14ac:dyDescent="0.35">
      <c r="A37" s="15"/>
      <c r="B37" s="16"/>
      <c r="C37" s="12" t="s">
        <v>5</v>
      </c>
      <c r="D37" s="27">
        <f>+D26</f>
        <v>100</v>
      </c>
      <c r="E37" s="12">
        <f>+I18</f>
        <v>2.1086930000000002</v>
      </c>
      <c r="F37" s="57">
        <f t="shared" si="1"/>
        <v>210.86930000000001</v>
      </c>
      <c r="G37" s="13"/>
      <c r="H37" s="13"/>
      <c r="I37" s="16"/>
      <c r="J37" s="16"/>
      <c r="K37" s="54"/>
      <c r="L37" s="54"/>
      <c r="M37" s="16"/>
      <c r="N37" s="17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46.5" customHeight="1" x14ac:dyDescent="0.35">
      <c r="A38" s="15"/>
      <c r="B38" s="16"/>
      <c r="C38" s="12"/>
      <c r="D38" s="13"/>
      <c r="E38" s="12">
        <f>SUM(E32:E37)</f>
        <v>89.481450999999993</v>
      </c>
      <c r="F38" s="59">
        <f>SUM(F32:F37)</f>
        <v>5925.1013950000006</v>
      </c>
      <c r="G38" s="60">
        <f>+F38-F28</f>
        <v>1380.0859270000001</v>
      </c>
      <c r="H38" s="61">
        <f>+G38/F28</f>
        <v>0.30364823546074671</v>
      </c>
      <c r="I38" s="16" t="s">
        <v>29</v>
      </c>
      <c r="J38" s="62"/>
      <c r="K38" s="16"/>
      <c r="L38" s="16"/>
      <c r="M38" s="16"/>
      <c r="N38" s="1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x14ac:dyDescent="0.25">
      <c r="A39" s="15"/>
      <c r="B39" s="16"/>
      <c r="C39" s="16"/>
      <c r="D39" s="16"/>
      <c r="E39" s="16"/>
      <c r="F39" s="16"/>
      <c r="G39" s="16" t="s">
        <v>39</v>
      </c>
      <c r="H39" s="16" t="s">
        <v>28</v>
      </c>
      <c r="I39" s="16"/>
      <c r="J39" s="16"/>
      <c r="K39" s="16"/>
      <c r="L39" s="16"/>
      <c r="M39" s="16"/>
      <c r="N39" s="1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5.75" customHeight="1" x14ac:dyDescent="0.2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33" customHeight="1" thickBot="1" x14ac:dyDescent="0.4">
      <c r="A41" s="15"/>
      <c r="B41" s="16"/>
      <c r="C41" s="16"/>
      <c r="D41" s="16"/>
      <c r="E41" s="16"/>
      <c r="F41" s="16"/>
      <c r="G41" s="16"/>
      <c r="H41" s="16"/>
      <c r="I41" s="16"/>
      <c r="J41" s="86" t="s">
        <v>49</v>
      </c>
      <c r="K41" s="54"/>
      <c r="L41" s="54"/>
      <c r="M41" s="16"/>
      <c r="N41" s="17"/>
      <c r="O41" s="16"/>
      <c r="P41" s="16"/>
      <c r="Q41" s="16"/>
      <c r="R41" s="16"/>
      <c r="S41" s="16"/>
      <c r="T41" s="16"/>
      <c r="U41" s="16"/>
      <c r="V41" s="16"/>
      <c r="W41" s="17"/>
      <c r="AD41" s="16"/>
      <c r="AE41" s="16"/>
    </row>
    <row r="42" spans="1:31" ht="27" customHeight="1" thickBot="1" x14ac:dyDescent="0.4">
      <c r="A42" s="15"/>
      <c r="B42" s="16"/>
      <c r="C42" s="16"/>
      <c r="D42" s="9" t="s">
        <v>0</v>
      </c>
      <c r="E42" s="10" t="s">
        <v>1</v>
      </c>
      <c r="F42" s="10" t="s">
        <v>2</v>
      </c>
      <c r="G42" s="10" t="s">
        <v>3</v>
      </c>
      <c r="H42" s="10" t="s">
        <v>4</v>
      </c>
      <c r="I42" s="11" t="s">
        <v>5</v>
      </c>
      <c r="J42" s="86" t="s">
        <v>48</v>
      </c>
      <c r="K42" s="54"/>
      <c r="L42" s="16"/>
      <c r="M42" s="16"/>
      <c r="N42" s="17"/>
      <c r="O42" s="16"/>
      <c r="P42" s="16"/>
      <c r="Q42" s="16"/>
      <c r="R42" s="16"/>
      <c r="S42" s="16"/>
      <c r="T42" s="16"/>
      <c r="U42" s="16"/>
      <c r="V42" s="16"/>
      <c r="W42" s="17"/>
      <c r="AD42" s="16"/>
      <c r="AE42" s="16"/>
    </row>
    <row r="43" spans="1:31" ht="54" customHeight="1" thickBot="1" x14ac:dyDescent="0.45">
      <c r="A43" s="15"/>
      <c r="B43" s="16"/>
      <c r="C43" s="63" t="s">
        <v>7</v>
      </c>
      <c r="D43" s="28">
        <f>+D32</f>
        <v>1</v>
      </c>
      <c r="E43" s="28">
        <f>+D33</f>
        <v>100</v>
      </c>
      <c r="F43" s="28">
        <f>+D34</f>
        <v>100</v>
      </c>
      <c r="G43" s="28">
        <f>+D35</f>
        <v>100</v>
      </c>
      <c r="H43" s="28">
        <f>+D36</f>
        <v>100</v>
      </c>
      <c r="I43" s="28">
        <f>+D37</f>
        <v>100</v>
      </c>
      <c r="J43" s="16"/>
      <c r="K43" s="104" t="s">
        <v>45</v>
      </c>
      <c r="L43" s="105"/>
      <c r="M43" s="106"/>
      <c r="N43" s="17"/>
      <c r="O43" s="16"/>
      <c r="P43" s="16"/>
      <c r="Q43" s="16"/>
      <c r="R43" s="16"/>
      <c r="S43" s="16"/>
      <c r="T43" s="16"/>
      <c r="U43" s="16"/>
      <c r="V43" s="16"/>
      <c r="W43" s="17"/>
      <c r="AD43" s="16"/>
      <c r="AE43" s="16"/>
    </row>
    <row r="44" spans="1:31" ht="49.5" customHeight="1" thickBot="1" x14ac:dyDescent="0.45">
      <c r="A44" s="15"/>
      <c r="B44" s="16"/>
      <c r="C44" s="63" t="s">
        <v>6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16"/>
      <c r="K44" s="107" t="s">
        <v>41</v>
      </c>
      <c r="L44" s="108"/>
      <c r="M44" s="109"/>
      <c r="N44" s="17"/>
      <c r="O44" s="16"/>
      <c r="P44" s="16"/>
      <c r="Q44" s="16"/>
      <c r="R44" s="16"/>
      <c r="S44" s="16"/>
      <c r="T44" s="16"/>
      <c r="U44" s="16"/>
      <c r="V44" s="16"/>
      <c r="W44" s="17"/>
      <c r="AD44" s="16"/>
      <c r="AE44" s="16"/>
    </row>
    <row r="45" spans="1:31" ht="55.5" customHeight="1" thickBot="1" x14ac:dyDescent="0.45">
      <c r="A45" s="15"/>
      <c r="B45" s="16"/>
      <c r="C45" s="63" t="s">
        <v>30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16"/>
      <c r="K45" s="104" t="s">
        <v>46</v>
      </c>
      <c r="L45" s="105"/>
      <c r="M45" s="106"/>
      <c r="N45" s="17"/>
      <c r="O45" s="16"/>
      <c r="P45" s="16"/>
      <c r="Q45" s="16"/>
      <c r="R45" s="16"/>
      <c r="S45" s="16"/>
      <c r="T45" s="16"/>
      <c r="U45" s="16"/>
      <c r="V45" s="16"/>
      <c r="W45" s="17"/>
      <c r="AD45" s="16"/>
      <c r="AE45" s="16"/>
    </row>
    <row r="46" spans="1:31" ht="33" customHeight="1" thickBot="1" x14ac:dyDescent="0.35">
      <c r="A46" s="15"/>
      <c r="B46" s="16"/>
      <c r="C46" s="25" t="s">
        <v>43</v>
      </c>
      <c r="D46" s="38">
        <f>+D45*4</f>
        <v>0</v>
      </c>
      <c r="E46" s="38">
        <f t="shared" ref="E46:I46" si="2">+E45*4</f>
        <v>0</v>
      </c>
      <c r="F46" s="38">
        <f t="shared" si="2"/>
        <v>0</v>
      </c>
      <c r="G46" s="38">
        <f t="shared" si="2"/>
        <v>0</v>
      </c>
      <c r="H46" s="38">
        <f t="shared" si="2"/>
        <v>0</v>
      </c>
      <c r="I46" s="38">
        <f t="shared" si="2"/>
        <v>0</v>
      </c>
      <c r="J46" s="16"/>
      <c r="K46" s="16"/>
      <c r="L46" s="16"/>
      <c r="M46" s="16"/>
      <c r="N46" s="17"/>
      <c r="O46" s="16"/>
      <c r="P46" s="16"/>
      <c r="Q46" s="16"/>
      <c r="R46" s="16"/>
      <c r="S46" s="16"/>
      <c r="T46" s="16"/>
      <c r="U46" s="16"/>
      <c r="V46" s="16"/>
      <c r="W46" s="17"/>
      <c r="AD46" s="16"/>
      <c r="AE46" s="16"/>
    </row>
    <row r="47" spans="1:31" ht="17.25" customHeight="1" thickBot="1" x14ac:dyDescent="0.35">
      <c r="A47" s="15"/>
      <c r="B47" s="16"/>
      <c r="C47" s="1"/>
      <c r="D47" s="39">
        <f>IF((D44-D43)&lt;=0,0,(D44-D43)^2)</f>
        <v>0</v>
      </c>
      <c r="E47" s="39">
        <f>IF((E44-E43)&lt;=0,0,(E44-E43)^2)</f>
        <v>0</v>
      </c>
      <c r="F47" s="40">
        <f>+(F44-F43)^2</f>
        <v>10000</v>
      </c>
      <c r="G47" s="40">
        <f>+(G44-G43)^2</f>
        <v>10000</v>
      </c>
      <c r="H47" s="40">
        <f>+(H44-H43)^2</f>
        <v>10000</v>
      </c>
      <c r="I47" s="40">
        <f>+(I44-I43)^2</f>
        <v>10000</v>
      </c>
      <c r="J47" s="16"/>
      <c r="K47" s="16"/>
      <c r="L47" s="16"/>
      <c r="M47" s="16"/>
      <c r="N47" s="17"/>
      <c r="O47" s="16"/>
      <c r="P47" s="16"/>
      <c r="Q47" s="16"/>
      <c r="R47" s="16"/>
      <c r="S47" s="16"/>
      <c r="T47" s="16"/>
      <c r="U47" s="16"/>
      <c r="V47" s="16"/>
      <c r="W47" s="17"/>
      <c r="AD47" s="16"/>
      <c r="AE47" s="16"/>
    </row>
    <row r="48" spans="1:31" ht="39.75" customHeight="1" thickBot="1" x14ac:dyDescent="0.4">
      <c r="A48" s="15"/>
      <c r="B48" s="16"/>
      <c r="C48" s="16"/>
      <c r="D48" s="41">
        <f t="shared" ref="D48:I48" si="3">+D47</f>
        <v>0</v>
      </c>
      <c r="E48" s="42">
        <f t="shared" si="3"/>
        <v>0</v>
      </c>
      <c r="F48" s="42">
        <f t="shared" si="3"/>
        <v>10000</v>
      </c>
      <c r="G48" s="42">
        <f t="shared" si="3"/>
        <v>10000</v>
      </c>
      <c r="H48" s="42">
        <f t="shared" si="3"/>
        <v>10000</v>
      </c>
      <c r="I48" s="42">
        <f t="shared" si="3"/>
        <v>10000</v>
      </c>
      <c r="J48" s="16"/>
      <c r="K48" s="69"/>
      <c r="L48" s="83"/>
      <c r="M48" s="16"/>
      <c r="N48" s="17"/>
      <c r="O48" s="16"/>
      <c r="P48" s="16"/>
      <c r="Q48" s="16"/>
      <c r="R48" s="16"/>
      <c r="S48" s="16"/>
      <c r="T48" s="16"/>
      <c r="U48" s="16"/>
      <c r="V48" s="16"/>
      <c r="W48" s="17"/>
      <c r="AD48" s="16"/>
      <c r="AE48" s="16"/>
    </row>
    <row r="49" spans="1:31" ht="43.5" customHeight="1" thickBot="1" x14ac:dyDescent="0.4">
      <c r="A49" s="15"/>
      <c r="B49" s="16"/>
      <c r="C49" s="16"/>
      <c r="D49" s="43">
        <f t="shared" ref="D49:I49" si="4">+(D46*D48)^(1/2)</f>
        <v>0</v>
      </c>
      <c r="E49" s="44">
        <f t="shared" si="4"/>
        <v>0</v>
      </c>
      <c r="F49" s="44">
        <f t="shared" si="4"/>
        <v>0</v>
      </c>
      <c r="G49" s="44">
        <f t="shared" si="4"/>
        <v>0</v>
      </c>
      <c r="H49" s="44">
        <f t="shared" si="4"/>
        <v>0</v>
      </c>
      <c r="I49" s="44">
        <f t="shared" si="4"/>
        <v>0</v>
      </c>
      <c r="J49" s="68"/>
      <c r="K49" s="70"/>
      <c r="L49" s="21"/>
      <c r="M49" s="16"/>
      <c r="N49" s="17"/>
      <c r="O49" s="16"/>
      <c r="P49" s="16"/>
      <c r="Q49" s="16"/>
      <c r="R49" s="16"/>
      <c r="S49" s="16"/>
      <c r="T49" s="16"/>
      <c r="U49" s="16"/>
      <c r="V49" s="16"/>
      <c r="W49" s="17"/>
      <c r="AD49" s="16"/>
      <c r="AE49" s="16"/>
    </row>
    <row r="50" spans="1:31" ht="96.75" customHeight="1" thickBot="1" x14ac:dyDescent="0.4">
      <c r="A50" s="15"/>
      <c r="B50" s="16"/>
      <c r="C50" s="45" t="s">
        <v>31</v>
      </c>
      <c r="D50" s="22">
        <f t="shared" ref="D50:I50" si="5">+D57*D58*D49</f>
        <v>0</v>
      </c>
      <c r="E50" s="22">
        <f t="shared" si="5"/>
        <v>0</v>
      </c>
      <c r="F50" s="22">
        <f t="shared" si="5"/>
        <v>0</v>
      </c>
      <c r="G50" s="22">
        <f t="shared" si="5"/>
        <v>0</v>
      </c>
      <c r="H50" s="22">
        <f t="shared" si="5"/>
        <v>0</v>
      </c>
      <c r="I50" s="22">
        <f t="shared" si="5"/>
        <v>0</v>
      </c>
      <c r="J50" s="16"/>
      <c r="K50" s="98" t="s">
        <v>54</v>
      </c>
      <c r="L50" s="99"/>
      <c r="M50" s="100"/>
      <c r="N50" s="84"/>
      <c r="O50" s="83"/>
      <c r="P50" s="83"/>
      <c r="Q50" s="16"/>
      <c r="R50" s="16"/>
      <c r="S50" s="16"/>
      <c r="T50" s="16"/>
      <c r="U50" s="16"/>
      <c r="V50" s="16"/>
      <c r="W50" s="17"/>
      <c r="AD50" s="16"/>
      <c r="AE50" s="16"/>
    </row>
    <row r="51" spans="1:31" ht="29.25" customHeight="1" thickBot="1" x14ac:dyDescent="0.4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70"/>
      <c r="L51" s="21"/>
      <c r="M51" s="16"/>
      <c r="N51" s="17"/>
      <c r="O51" s="16"/>
      <c r="P51" s="16"/>
      <c r="Q51" s="16"/>
      <c r="R51" s="16"/>
      <c r="S51" s="16"/>
      <c r="T51" s="16"/>
      <c r="U51" s="16"/>
      <c r="V51" s="16"/>
      <c r="W51" s="17"/>
      <c r="AD51" s="16"/>
      <c r="AE51" s="16"/>
    </row>
    <row r="52" spans="1:31" ht="27" thickBot="1" x14ac:dyDescent="0.45">
      <c r="A52" s="15"/>
      <c r="B52" s="16"/>
      <c r="C52" s="7" t="s">
        <v>11</v>
      </c>
      <c r="D52" s="8"/>
      <c r="E52" s="102">
        <f>+D50+E50+F50+G50+H50+I50</f>
        <v>0</v>
      </c>
      <c r="F52" s="103"/>
      <c r="G52" s="16"/>
      <c r="H52" s="16"/>
      <c r="I52" s="16"/>
      <c r="J52" s="16"/>
      <c r="K52" s="16"/>
      <c r="L52" s="16"/>
      <c r="M52" s="16"/>
      <c r="N52" s="17"/>
      <c r="O52" s="16"/>
      <c r="P52" s="16"/>
      <c r="Q52" s="16"/>
      <c r="R52" s="16"/>
      <c r="S52" s="16"/>
      <c r="T52" s="16"/>
      <c r="U52" s="16"/>
      <c r="V52" s="16"/>
      <c r="W52" s="17"/>
      <c r="AD52" s="16"/>
      <c r="AE52" s="16"/>
    </row>
    <row r="53" spans="1:31" ht="26.25" x14ac:dyDescent="0.4">
      <c r="A53" s="15"/>
      <c r="B53" s="16"/>
      <c r="C53" s="72"/>
      <c r="D53" s="73"/>
      <c r="E53" s="101"/>
      <c r="F53" s="101"/>
      <c r="G53" s="16"/>
      <c r="H53" s="16"/>
      <c r="I53" s="16"/>
      <c r="J53" s="16"/>
      <c r="K53" s="16"/>
      <c r="L53" s="16"/>
      <c r="M53" s="16"/>
      <c r="N53" s="17"/>
      <c r="O53" s="16"/>
      <c r="P53" s="16"/>
      <c r="Q53" s="16"/>
      <c r="R53" s="16"/>
      <c r="S53" s="16"/>
      <c r="T53" s="16"/>
      <c r="U53" s="16"/>
      <c r="V53" s="16"/>
      <c r="W53" s="17"/>
      <c r="AD53" s="16"/>
      <c r="AE53" s="16"/>
    </row>
    <row r="54" spans="1:31" ht="27" thickBot="1" x14ac:dyDescent="0.45">
      <c r="A54" s="15"/>
      <c r="B54" s="16"/>
      <c r="C54" s="72"/>
      <c r="D54" s="73"/>
      <c r="E54" s="80"/>
      <c r="F54" s="80"/>
      <c r="G54" s="16"/>
      <c r="H54" s="16"/>
      <c r="I54" s="16"/>
      <c r="J54" s="16"/>
      <c r="K54" s="16"/>
      <c r="L54" s="16"/>
      <c r="M54" s="16"/>
      <c r="N54" s="17"/>
      <c r="O54" s="16"/>
      <c r="P54" s="16"/>
      <c r="Q54" s="16"/>
      <c r="R54" s="16"/>
      <c r="S54" s="16"/>
      <c r="T54" s="16"/>
      <c r="U54" s="16"/>
      <c r="V54" s="16"/>
      <c r="W54" s="17"/>
      <c r="AD54" s="16"/>
      <c r="AE54" s="16"/>
    </row>
    <row r="55" spans="1:31" ht="49.5" customHeight="1" thickBot="1" x14ac:dyDescent="0.45">
      <c r="A55" s="15"/>
      <c r="B55" s="16"/>
      <c r="C55" s="16"/>
      <c r="D55" s="16"/>
      <c r="E55" s="16"/>
      <c r="F55" s="16"/>
      <c r="G55" s="16"/>
      <c r="H55" s="16"/>
      <c r="I55" s="16"/>
      <c r="J55" s="72"/>
      <c r="K55" s="96" t="s">
        <v>51</v>
      </c>
      <c r="L55" s="97"/>
      <c r="M55" s="80"/>
      <c r="N55" s="17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ht="26.25" x14ac:dyDescent="0.4">
      <c r="A56" s="15"/>
      <c r="B56" s="16"/>
      <c r="C56" s="37" t="s">
        <v>8</v>
      </c>
      <c r="D56" s="31">
        <v>1</v>
      </c>
      <c r="E56" s="31">
        <v>2</v>
      </c>
      <c r="F56" s="31">
        <v>3</v>
      </c>
      <c r="G56" s="31">
        <v>4</v>
      </c>
      <c r="H56" s="31">
        <v>5</v>
      </c>
      <c r="I56" s="32">
        <v>6</v>
      </c>
      <c r="J56" s="72"/>
      <c r="K56" s="73"/>
      <c r="L56" s="80"/>
      <c r="M56" s="80"/>
      <c r="N56" s="17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ht="27" thickBot="1" x14ac:dyDescent="0.45">
      <c r="A57" s="15"/>
      <c r="B57" s="16"/>
      <c r="C57" s="3" t="s">
        <v>10</v>
      </c>
      <c r="D57" s="33">
        <v>1</v>
      </c>
      <c r="E57" s="33">
        <v>1</v>
      </c>
      <c r="F57" s="33">
        <v>0.54274599999999995</v>
      </c>
      <c r="G57" s="33">
        <v>0.41026000000000001</v>
      </c>
      <c r="H57" s="33">
        <v>2.6370999999999999E-2</v>
      </c>
      <c r="I57" s="34">
        <v>2.6370999999999999E-2</v>
      </c>
      <c r="J57" s="72"/>
      <c r="K57" s="73"/>
      <c r="L57" s="80"/>
      <c r="M57" s="80"/>
      <c r="N57" s="1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ht="34.5" thickBot="1" x14ac:dyDescent="0.45">
      <c r="A58" s="15"/>
      <c r="B58" s="16"/>
      <c r="C58" s="64" t="s">
        <v>9</v>
      </c>
      <c r="D58" s="35">
        <v>1.4064000000000001</v>
      </c>
      <c r="E58" s="35">
        <v>1.4064000000000001</v>
      </c>
      <c r="F58" s="35">
        <v>1.4064000000000001</v>
      </c>
      <c r="G58" s="35">
        <v>1.4064000000000001</v>
      </c>
      <c r="H58" s="35">
        <v>1.4064000000000001</v>
      </c>
      <c r="I58" s="36">
        <v>1.4064000000000001</v>
      </c>
      <c r="J58" s="72"/>
      <c r="K58" s="73"/>
      <c r="L58" s="80"/>
      <c r="M58" s="80"/>
      <c r="N58" s="17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ht="27" thickBot="1" x14ac:dyDescent="0.45">
      <c r="A59" s="15"/>
      <c r="B59" s="16"/>
      <c r="C59" s="16"/>
      <c r="D59" s="16"/>
      <c r="E59" s="16"/>
      <c r="F59" s="16"/>
      <c r="G59" s="16"/>
      <c r="H59" s="16"/>
      <c r="I59" s="16"/>
      <c r="J59" s="72"/>
      <c r="K59" s="73"/>
      <c r="L59" s="80"/>
      <c r="M59" s="80"/>
      <c r="N59" s="17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ht="27" thickBot="1" x14ac:dyDescent="0.45">
      <c r="A60" s="15"/>
      <c r="B60" s="16"/>
      <c r="C60" s="65"/>
      <c r="D60" s="4"/>
      <c r="E60" s="16"/>
      <c r="F60" s="5"/>
      <c r="G60" s="66"/>
      <c r="H60" s="16"/>
      <c r="I60" s="16"/>
      <c r="J60" s="72"/>
      <c r="K60" s="73"/>
      <c r="L60" s="80"/>
      <c r="M60" s="80"/>
      <c r="N60" s="17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ht="27" thickBot="1" x14ac:dyDescent="0.45">
      <c r="A61" s="15"/>
      <c r="B61" s="16"/>
      <c r="C61" s="16"/>
      <c r="D61" s="16"/>
      <c r="E61" s="16"/>
      <c r="F61" s="6"/>
      <c r="G61" s="16"/>
      <c r="H61" s="16"/>
      <c r="I61" s="67"/>
      <c r="J61" s="72"/>
      <c r="K61" s="73"/>
      <c r="L61" s="80"/>
      <c r="M61" s="80"/>
      <c r="N61" s="17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26.25" x14ac:dyDescent="0.4">
      <c r="A62" s="15"/>
      <c r="B62" s="16"/>
      <c r="C62" s="16"/>
      <c r="D62" s="16"/>
      <c r="E62" s="16"/>
      <c r="F62" s="16"/>
      <c r="G62" s="16"/>
      <c r="H62" s="16"/>
      <c r="I62" s="16"/>
      <c r="J62" s="72"/>
      <c r="K62" s="73"/>
      <c r="L62" s="80"/>
      <c r="M62" s="80"/>
      <c r="N62" s="17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26.25" x14ac:dyDescent="0.4">
      <c r="A63" s="15"/>
      <c r="B63" s="16"/>
      <c r="C63" s="16"/>
      <c r="D63" s="16"/>
      <c r="E63" s="16"/>
      <c r="F63" s="16"/>
      <c r="G63" s="16"/>
      <c r="H63" s="16"/>
      <c r="I63" s="16"/>
      <c r="J63" s="72"/>
      <c r="K63" s="73"/>
      <c r="L63" s="80"/>
      <c r="M63" s="80"/>
      <c r="N63" s="17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ht="26.25" x14ac:dyDescent="0.4">
      <c r="A64" s="81" t="s">
        <v>50</v>
      </c>
      <c r="B64" s="16"/>
      <c r="C64" s="16"/>
      <c r="D64" s="16"/>
      <c r="E64" s="16"/>
      <c r="F64" s="16"/>
      <c r="G64" s="16"/>
      <c r="H64" s="16"/>
      <c r="I64" s="16"/>
      <c r="J64" s="72"/>
      <c r="K64" s="73"/>
      <c r="L64" s="80"/>
      <c r="M64" s="80"/>
      <c r="N64" s="17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3" ht="26.25" x14ac:dyDescent="0.4">
      <c r="A65" s="81" t="s">
        <v>47</v>
      </c>
      <c r="B65" s="16"/>
      <c r="C65" s="16"/>
      <c r="D65" s="16"/>
      <c r="E65" s="16"/>
      <c r="F65" s="16"/>
      <c r="G65" s="16"/>
      <c r="H65" s="16"/>
      <c r="I65" s="16"/>
      <c r="J65" s="72"/>
      <c r="K65" s="73"/>
      <c r="L65" s="80"/>
      <c r="M65" s="80"/>
      <c r="N65" s="17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3" ht="26.25" x14ac:dyDescent="0.4">
      <c r="A66" s="81" t="s">
        <v>53</v>
      </c>
      <c r="B66" s="16"/>
      <c r="C66" s="16"/>
      <c r="D66" s="16"/>
      <c r="E66" s="16"/>
      <c r="F66" s="16"/>
      <c r="G66" s="16"/>
      <c r="H66" s="16"/>
      <c r="I66" s="16"/>
      <c r="J66" s="72"/>
      <c r="K66" s="73"/>
      <c r="L66" s="80"/>
      <c r="M66" s="80"/>
      <c r="N66" s="17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3" ht="27" thickBot="1" x14ac:dyDescent="0.45">
      <c r="A67" s="82" t="s">
        <v>52</v>
      </c>
      <c r="B67" s="2"/>
      <c r="C67" s="2"/>
      <c r="D67" s="2"/>
      <c r="E67" s="2"/>
      <c r="F67" s="2"/>
      <c r="G67" s="2"/>
      <c r="H67" s="2"/>
      <c r="I67" s="2"/>
      <c r="J67" s="77"/>
      <c r="K67" s="78"/>
      <c r="L67" s="79"/>
      <c r="M67" s="79"/>
      <c r="N67" s="19"/>
      <c r="O67" s="2"/>
      <c r="P67" s="2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3" ht="26.25" x14ac:dyDescent="0.4">
      <c r="A68" s="15"/>
      <c r="B68" s="16"/>
      <c r="C68" s="16"/>
      <c r="D68" s="16"/>
      <c r="E68" s="16"/>
      <c r="F68" s="16"/>
      <c r="G68" s="16"/>
      <c r="H68" s="16"/>
      <c r="I68" s="16"/>
      <c r="J68" s="72"/>
      <c r="K68" s="73"/>
      <c r="L68" s="74"/>
      <c r="M68" s="74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3" ht="26.25" x14ac:dyDescent="0.4">
      <c r="A69" s="15"/>
      <c r="B69" s="16"/>
      <c r="C69" s="16"/>
      <c r="D69" s="16"/>
      <c r="E69" s="16"/>
      <c r="F69" s="16"/>
      <c r="G69" s="16"/>
      <c r="H69" s="16"/>
      <c r="I69" s="16"/>
      <c r="J69" s="72"/>
      <c r="K69" s="73"/>
      <c r="L69" s="74"/>
      <c r="M69" s="74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3" ht="26.25" x14ac:dyDescent="0.4">
      <c r="A70" s="15"/>
      <c r="B70" s="16"/>
      <c r="C70" s="16"/>
      <c r="D70" s="16"/>
      <c r="E70" s="16"/>
      <c r="F70" s="16"/>
      <c r="G70" s="16"/>
      <c r="H70" s="16"/>
      <c r="I70" s="16"/>
      <c r="J70" s="72"/>
      <c r="K70" s="73"/>
      <c r="L70" s="74"/>
      <c r="M70" s="74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3" ht="26.25" x14ac:dyDescent="0.4">
      <c r="A71" s="15"/>
      <c r="B71" s="16"/>
      <c r="C71" s="16"/>
      <c r="D71" s="16"/>
      <c r="E71" s="16"/>
      <c r="F71" s="16"/>
      <c r="G71" s="16"/>
      <c r="H71" s="16"/>
      <c r="I71" s="16"/>
      <c r="J71" s="72"/>
      <c r="K71" s="73"/>
      <c r="L71" s="74"/>
      <c r="M71" s="74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3" ht="26.25" x14ac:dyDescent="0.4">
      <c r="A72" s="15"/>
      <c r="B72" s="16"/>
      <c r="C72" s="16"/>
      <c r="D72" s="16"/>
      <c r="E72" s="16"/>
      <c r="F72" s="16"/>
      <c r="G72" s="16"/>
      <c r="H72" s="16"/>
      <c r="I72" s="16"/>
      <c r="J72" s="72"/>
      <c r="K72" s="73"/>
      <c r="L72" s="74"/>
      <c r="M72" s="74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3" ht="26.25" x14ac:dyDescent="0.4">
      <c r="A73" s="15"/>
      <c r="B73" s="16"/>
      <c r="C73" s="16"/>
      <c r="D73" s="16"/>
      <c r="E73" s="16"/>
      <c r="F73" s="16"/>
      <c r="G73" s="16"/>
      <c r="H73" s="16"/>
      <c r="I73" s="16"/>
      <c r="J73" s="72"/>
      <c r="K73" s="73"/>
      <c r="L73" s="74"/>
      <c r="M73" s="74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3" ht="26.25" x14ac:dyDescent="0.4">
      <c r="A74" s="15"/>
      <c r="B74" s="16"/>
      <c r="C74" s="16"/>
      <c r="D74" s="16"/>
      <c r="E74" s="16"/>
      <c r="F74" s="16"/>
      <c r="G74" s="16"/>
      <c r="H74" s="16"/>
      <c r="I74" s="16"/>
      <c r="J74" s="72"/>
      <c r="K74" s="73"/>
      <c r="L74" s="74"/>
      <c r="M74" s="74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3" ht="26.25" x14ac:dyDescent="0.4">
      <c r="A75" s="15"/>
      <c r="B75" s="16"/>
      <c r="C75" s="16"/>
      <c r="D75" s="16"/>
      <c r="E75" s="16"/>
      <c r="F75" s="16"/>
      <c r="G75" s="16"/>
      <c r="H75" s="16"/>
      <c r="I75" s="16"/>
      <c r="J75" s="72"/>
      <c r="K75" s="73"/>
      <c r="L75" s="74"/>
      <c r="M75" s="74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x14ac:dyDescent="0.2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x14ac:dyDescent="0.2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x14ac:dyDescent="0.2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x14ac:dyDescent="0.2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x14ac:dyDescent="0.2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ht="15.75" thickBot="1" x14ac:dyDescent="0.3">
      <c r="A84" s="18"/>
      <c r="B84" s="2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x14ac:dyDescent="0.25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x14ac:dyDescent="0.25"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x14ac:dyDescent="0.25"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x14ac:dyDescent="0.25"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x14ac:dyDescent="0.25">
      <c r="C89" s="16"/>
      <c r="D89" s="16"/>
      <c r="E89" s="16"/>
      <c r="F89" s="16"/>
      <c r="G89" s="16"/>
      <c r="H89" s="16"/>
      <c r="I89" s="16"/>
    </row>
    <row r="90" spans="1:33" x14ac:dyDescent="0.25">
      <c r="C90" s="16"/>
      <c r="D90" s="16"/>
      <c r="E90" s="16"/>
      <c r="F90" s="16"/>
      <c r="G90" s="16"/>
      <c r="H90" s="16"/>
      <c r="I90" s="16"/>
    </row>
    <row r="91" spans="1:33" x14ac:dyDescent="0.25">
      <c r="C91" s="16"/>
      <c r="D91" s="16"/>
      <c r="E91" s="16"/>
      <c r="F91" s="16"/>
      <c r="G91" s="16"/>
      <c r="H91" s="16"/>
      <c r="I91" s="16"/>
    </row>
    <row r="92" spans="1:33" x14ac:dyDescent="0.25">
      <c r="C92" s="16"/>
      <c r="D92" s="16"/>
      <c r="E92" s="16"/>
      <c r="F92" s="16"/>
      <c r="G92" s="16"/>
      <c r="H92" s="16"/>
      <c r="I92" s="16"/>
    </row>
    <row r="93" spans="1:33" x14ac:dyDescent="0.25">
      <c r="C93" s="16"/>
      <c r="D93" s="16"/>
      <c r="E93" s="16"/>
      <c r="F93" s="16"/>
      <c r="G93" s="16"/>
      <c r="H93" s="16"/>
      <c r="I93" s="16"/>
    </row>
    <row r="94" spans="1:33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33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33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</sheetData>
  <sheetProtection password="CC6B" sheet="1" objects="1" scenarios="1"/>
  <mergeCells count="18">
    <mergeCell ref="L8:M8"/>
    <mergeCell ref="E53:F53"/>
    <mergeCell ref="A1:K1"/>
    <mergeCell ref="C11:C12"/>
    <mergeCell ref="D11:I11"/>
    <mergeCell ref="C16:C17"/>
    <mergeCell ref="D16:I16"/>
    <mergeCell ref="E52:F52"/>
    <mergeCell ref="K43:M43"/>
    <mergeCell ref="K44:M44"/>
    <mergeCell ref="K45:M45"/>
    <mergeCell ref="K50:M50"/>
    <mergeCell ref="J24:M24"/>
    <mergeCell ref="K55:L55"/>
    <mergeCell ref="J25:M25"/>
    <mergeCell ref="J26:M26"/>
    <mergeCell ref="J27:M27"/>
    <mergeCell ref="J23:M23"/>
  </mergeCells>
  <printOptions horizontalCentered="1" verticalCentered="1"/>
  <pageMargins left="0" right="0" top="0.15748031496062992" bottom="0" header="0" footer="0"/>
  <pageSetup paperSize="8" scale="3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52" r:id="rId4">
          <objectPr defaultSize="0" autoPict="0" r:id="rId5">
            <anchor moveWithCells="1" sizeWithCells="1">
              <from>
                <xdr:col>11</xdr:col>
                <xdr:colOff>104775</xdr:colOff>
                <xdr:row>0</xdr:row>
                <xdr:rowOff>9525</xdr:rowOff>
              </from>
              <to>
                <xdr:col>13</xdr:col>
                <xdr:colOff>57150</xdr:colOff>
                <xdr:row>0</xdr:row>
                <xdr:rowOff>923925</xdr:rowOff>
              </to>
            </anchor>
          </objectPr>
        </oleObject>
      </mc:Choice>
      <mc:Fallback>
        <oleObject progId="PBrush" shapeId="205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6FF0-3AEE-44B7-8B14-2B8AF315E21F}">
  <sheetPr>
    <pageSetUpPr fitToPage="1"/>
  </sheetPr>
  <dimension ref="A1"/>
  <sheetViews>
    <sheetView workbookViewId="0">
      <selection sqref="A1:S54"/>
    </sheetView>
  </sheetViews>
  <sheetFormatPr baseColWidth="10" defaultRowHeight="15" x14ac:dyDescent="0.25"/>
  <sheetData/>
  <printOptions horizontalCentered="1" verticalCentered="1"/>
  <pageMargins left="0" right="0" top="0" bottom="0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NORMA 2021 (3P)</vt:lpstr>
      <vt:lpstr>CONSIDERACIONES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2021-05-28T07:45:13Z</cp:lastPrinted>
  <dcterms:created xsi:type="dcterms:W3CDTF">2020-03-17T12:51:06Z</dcterms:created>
  <dcterms:modified xsi:type="dcterms:W3CDTF">2021-05-28T08:27:32Z</dcterms:modified>
</cp:coreProperties>
</file>